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AL3000\Downloads\"/>
    </mc:Choice>
  </mc:AlternateContent>
  <xr:revisionPtr revIDLastSave="0" documentId="8_{94FCA9D0-219C-424E-BEEF-FD1FDC1BF51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ouhrn" sheetId="1" r:id="rId1"/>
    <sheet name="Data_metric" sheetId="2" r:id="rId2"/>
    <sheet name="Model" sheetId="3" r:id="rId3"/>
    <sheet name="Korelace" sheetId="4" r:id="rId4"/>
    <sheet name="Metodika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2" l="1"/>
  <c r="K133" i="2" s="1"/>
  <c r="L133" i="2" s="1"/>
  <c r="I133" i="2"/>
  <c r="H133" i="2"/>
  <c r="J132" i="2"/>
  <c r="K132" i="2" s="1"/>
  <c r="L132" i="2" s="1"/>
  <c r="I132" i="2"/>
  <c r="H132" i="2"/>
  <c r="J131" i="2"/>
  <c r="K131" i="2" s="1"/>
  <c r="L131" i="2" s="1"/>
  <c r="I131" i="2"/>
  <c r="H131" i="2"/>
  <c r="L130" i="2"/>
  <c r="K130" i="2"/>
  <c r="J130" i="2"/>
  <c r="I130" i="2"/>
  <c r="H130" i="2"/>
  <c r="K129" i="2"/>
  <c r="L129" i="2" s="1"/>
  <c r="J129" i="2"/>
  <c r="I129" i="2"/>
  <c r="H129" i="2"/>
  <c r="J128" i="2"/>
  <c r="K128" i="2" s="1"/>
  <c r="L128" i="2" s="1"/>
  <c r="I128" i="2"/>
  <c r="H128" i="2"/>
  <c r="J127" i="2"/>
  <c r="K127" i="2" s="1"/>
  <c r="L127" i="2" s="1"/>
  <c r="I127" i="2"/>
  <c r="H127" i="2"/>
  <c r="K126" i="2"/>
  <c r="L126" i="2" s="1"/>
  <c r="J126" i="2"/>
  <c r="I126" i="2"/>
  <c r="H126" i="2"/>
  <c r="J125" i="2"/>
  <c r="K125" i="2" s="1"/>
  <c r="L125" i="2" s="1"/>
  <c r="I125" i="2"/>
  <c r="H125" i="2"/>
  <c r="L124" i="2"/>
  <c r="K124" i="2"/>
  <c r="J124" i="2"/>
  <c r="I124" i="2"/>
  <c r="H124" i="2"/>
  <c r="K123" i="2"/>
  <c r="L123" i="2" s="1"/>
  <c r="J123" i="2"/>
  <c r="I123" i="2"/>
  <c r="H123" i="2"/>
  <c r="J122" i="2"/>
  <c r="K122" i="2" s="1"/>
  <c r="L122" i="2" s="1"/>
  <c r="I122" i="2"/>
  <c r="H122" i="2"/>
  <c r="J121" i="2"/>
  <c r="K121" i="2" s="1"/>
  <c r="L121" i="2" s="1"/>
  <c r="I121" i="2"/>
  <c r="H121" i="2"/>
  <c r="K120" i="2"/>
  <c r="L120" i="2" s="1"/>
  <c r="J120" i="2"/>
  <c r="I120" i="2"/>
  <c r="H120" i="2"/>
  <c r="J119" i="2"/>
  <c r="K119" i="2" s="1"/>
  <c r="L119" i="2" s="1"/>
  <c r="I119" i="2"/>
  <c r="H119" i="2"/>
  <c r="L118" i="2"/>
  <c r="K118" i="2"/>
  <c r="J118" i="2"/>
  <c r="I118" i="2"/>
  <c r="H118" i="2"/>
  <c r="K117" i="2"/>
  <c r="L117" i="2" s="1"/>
  <c r="J117" i="2"/>
  <c r="I117" i="2"/>
  <c r="H117" i="2"/>
  <c r="J116" i="2"/>
  <c r="K116" i="2" s="1"/>
  <c r="L116" i="2" s="1"/>
  <c r="I116" i="2"/>
  <c r="H116" i="2"/>
  <c r="J115" i="2"/>
  <c r="K115" i="2" s="1"/>
  <c r="L115" i="2" s="1"/>
  <c r="I115" i="2"/>
  <c r="H115" i="2"/>
  <c r="K114" i="2"/>
  <c r="L114" i="2" s="1"/>
  <c r="J114" i="2"/>
  <c r="I114" i="2"/>
  <c r="H114" i="2"/>
  <c r="J113" i="2"/>
  <c r="K113" i="2" s="1"/>
  <c r="L113" i="2" s="1"/>
  <c r="I113" i="2"/>
  <c r="H113" i="2"/>
  <c r="L112" i="2"/>
  <c r="K112" i="2"/>
  <c r="J112" i="2"/>
  <c r="I112" i="2"/>
  <c r="H112" i="2"/>
  <c r="K111" i="2"/>
  <c r="L111" i="2" s="1"/>
  <c r="J111" i="2"/>
  <c r="I111" i="2"/>
  <c r="H111" i="2"/>
  <c r="J110" i="2"/>
  <c r="K110" i="2" s="1"/>
  <c r="L110" i="2" s="1"/>
  <c r="I110" i="2"/>
  <c r="H110" i="2"/>
  <c r="K109" i="2"/>
  <c r="L109" i="2" s="1"/>
  <c r="J109" i="2"/>
  <c r="I109" i="2"/>
  <c r="H109" i="2"/>
  <c r="J108" i="2"/>
  <c r="K108" i="2" s="1"/>
  <c r="L108" i="2" s="1"/>
  <c r="I108" i="2"/>
  <c r="H108" i="2"/>
  <c r="J107" i="2"/>
  <c r="K107" i="2" s="1"/>
  <c r="L107" i="2" s="1"/>
  <c r="I107" i="2"/>
  <c r="H107" i="2"/>
  <c r="L106" i="2"/>
  <c r="K106" i="2"/>
  <c r="J106" i="2"/>
  <c r="I106" i="2"/>
  <c r="H106" i="2"/>
  <c r="K105" i="2"/>
  <c r="L105" i="2" s="1"/>
  <c r="J105" i="2"/>
  <c r="I105" i="2"/>
  <c r="H105" i="2"/>
  <c r="J104" i="2"/>
  <c r="K104" i="2" s="1"/>
  <c r="L104" i="2" s="1"/>
  <c r="I104" i="2"/>
  <c r="H104" i="2"/>
  <c r="K103" i="2"/>
  <c r="L103" i="2" s="1"/>
  <c r="J103" i="2"/>
  <c r="I103" i="2"/>
  <c r="H103" i="2"/>
  <c r="J102" i="2"/>
  <c r="K102" i="2" s="1"/>
  <c r="L102" i="2" s="1"/>
  <c r="I102" i="2"/>
  <c r="H102" i="2"/>
  <c r="J101" i="2"/>
  <c r="K101" i="2" s="1"/>
  <c r="L101" i="2" s="1"/>
  <c r="I101" i="2"/>
  <c r="H101" i="2"/>
  <c r="L100" i="2"/>
  <c r="K100" i="2"/>
  <c r="J100" i="2"/>
  <c r="I100" i="2"/>
  <c r="H100" i="2"/>
  <c r="K99" i="2"/>
  <c r="L99" i="2" s="1"/>
  <c r="J99" i="2"/>
  <c r="I99" i="2"/>
  <c r="H99" i="2"/>
  <c r="J98" i="2"/>
  <c r="K98" i="2" s="1"/>
  <c r="L98" i="2" s="1"/>
  <c r="I98" i="2"/>
  <c r="H98" i="2"/>
  <c r="K97" i="2"/>
  <c r="L97" i="2" s="1"/>
  <c r="J97" i="2"/>
  <c r="I97" i="2"/>
  <c r="H97" i="2"/>
  <c r="J96" i="2"/>
  <c r="K96" i="2" s="1"/>
  <c r="L96" i="2" s="1"/>
  <c r="I96" i="2"/>
  <c r="H96" i="2"/>
  <c r="J95" i="2"/>
  <c r="K95" i="2" s="1"/>
  <c r="L95" i="2" s="1"/>
  <c r="I95" i="2"/>
  <c r="H95" i="2"/>
  <c r="L94" i="2"/>
  <c r="K94" i="2"/>
  <c r="J94" i="2"/>
  <c r="I94" i="2"/>
  <c r="H94" i="2"/>
  <c r="K93" i="2"/>
  <c r="L93" i="2" s="1"/>
  <c r="J93" i="2"/>
  <c r="I93" i="2"/>
  <c r="H93" i="2"/>
  <c r="J92" i="2"/>
  <c r="K92" i="2" s="1"/>
  <c r="L92" i="2" s="1"/>
  <c r="I92" i="2"/>
  <c r="H92" i="2"/>
  <c r="K91" i="2"/>
  <c r="L91" i="2" s="1"/>
  <c r="J91" i="2"/>
  <c r="I91" i="2"/>
  <c r="H91" i="2"/>
  <c r="J90" i="2"/>
  <c r="K90" i="2" s="1"/>
  <c r="L90" i="2" s="1"/>
  <c r="I90" i="2"/>
  <c r="H90" i="2"/>
  <c r="J89" i="2"/>
  <c r="K89" i="2" s="1"/>
  <c r="L89" i="2" s="1"/>
  <c r="I89" i="2"/>
  <c r="H89" i="2"/>
  <c r="L88" i="2"/>
  <c r="K88" i="2"/>
  <c r="J88" i="2"/>
  <c r="I88" i="2"/>
  <c r="H88" i="2"/>
  <c r="K87" i="2"/>
  <c r="L87" i="2" s="1"/>
  <c r="J87" i="2"/>
  <c r="I87" i="2"/>
  <c r="H87" i="2"/>
  <c r="J86" i="2"/>
  <c r="K86" i="2" s="1"/>
  <c r="L86" i="2" s="1"/>
  <c r="I86" i="2"/>
  <c r="H86" i="2"/>
  <c r="K85" i="2"/>
  <c r="L85" i="2" s="1"/>
  <c r="J85" i="2"/>
  <c r="I85" i="2"/>
  <c r="H85" i="2"/>
  <c r="J84" i="2"/>
  <c r="K84" i="2" s="1"/>
  <c r="L84" i="2" s="1"/>
  <c r="I84" i="2"/>
  <c r="H84" i="2"/>
  <c r="J83" i="2"/>
  <c r="K83" i="2" s="1"/>
  <c r="L83" i="2" s="1"/>
  <c r="I83" i="2"/>
  <c r="H83" i="2"/>
  <c r="L82" i="2"/>
  <c r="K82" i="2"/>
  <c r="J82" i="2"/>
  <c r="I82" i="2"/>
  <c r="H82" i="2"/>
  <c r="K81" i="2"/>
  <c r="L81" i="2" s="1"/>
  <c r="J81" i="2"/>
  <c r="I81" i="2"/>
  <c r="H81" i="2"/>
  <c r="J80" i="2"/>
  <c r="K80" i="2" s="1"/>
  <c r="L80" i="2" s="1"/>
  <c r="I80" i="2"/>
  <c r="H80" i="2"/>
  <c r="K79" i="2"/>
  <c r="L79" i="2" s="1"/>
  <c r="J79" i="2"/>
  <c r="I79" i="2"/>
  <c r="H79" i="2"/>
  <c r="J78" i="2"/>
  <c r="K78" i="2" s="1"/>
  <c r="L78" i="2" s="1"/>
  <c r="I78" i="2"/>
  <c r="H78" i="2"/>
  <c r="J77" i="2"/>
  <c r="K77" i="2" s="1"/>
  <c r="L77" i="2" s="1"/>
  <c r="I77" i="2"/>
  <c r="H77" i="2"/>
  <c r="L76" i="2"/>
  <c r="K76" i="2"/>
  <c r="J76" i="2"/>
  <c r="I76" i="2"/>
  <c r="H76" i="2"/>
  <c r="K75" i="2"/>
  <c r="L75" i="2" s="1"/>
  <c r="J75" i="2"/>
  <c r="I75" i="2"/>
  <c r="H75" i="2"/>
  <c r="J74" i="2"/>
  <c r="K74" i="2" s="1"/>
  <c r="L74" i="2" s="1"/>
  <c r="I74" i="2"/>
  <c r="H74" i="2"/>
  <c r="K73" i="2"/>
  <c r="L73" i="2" s="1"/>
  <c r="J73" i="2"/>
  <c r="I73" i="2"/>
  <c r="H73" i="2"/>
  <c r="J72" i="2"/>
  <c r="K72" i="2" s="1"/>
  <c r="L72" i="2" s="1"/>
  <c r="I72" i="2"/>
  <c r="H72" i="2"/>
  <c r="J71" i="2"/>
  <c r="K71" i="2" s="1"/>
  <c r="L71" i="2" s="1"/>
  <c r="I71" i="2"/>
  <c r="H71" i="2"/>
  <c r="L70" i="2"/>
  <c r="K70" i="2"/>
  <c r="J70" i="2"/>
  <c r="I70" i="2"/>
  <c r="H70" i="2"/>
  <c r="K69" i="2"/>
  <c r="L69" i="2" s="1"/>
  <c r="J69" i="2"/>
  <c r="I69" i="2"/>
  <c r="H69" i="2"/>
  <c r="J68" i="2"/>
  <c r="K68" i="2" s="1"/>
  <c r="L68" i="2" s="1"/>
  <c r="I68" i="2"/>
  <c r="H68" i="2"/>
  <c r="K67" i="2"/>
  <c r="L67" i="2" s="1"/>
  <c r="J67" i="2"/>
  <c r="I67" i="2"/>
  <c r="H67" i="2"/>
  <c r="J66" i="2"/>
  <c r="K66" i="2" s="1"/>
  <c r="L66" i="2" s="1"/>
  <c r="I66" i="2"/>
  <c r="H66" i="2"/>
  <c r="J65" i="2"/>
  <c r="K65" i="2" s="1"/>
  <c r="L65" i="2" s="1"/>
  <c r="I65" i="2"/>
  <c r="H65" i="2"/>
  <c r="L64" i="2"/>
  <c r="K64" i="2"/>
  <c r="J64" i="2"/>
  <c r="I64" i="2"/>
  <c r="H64" i="2"/>
  <c r="K63" i="2"/>
  <c r="L63" i="2" s="1"/>
  <c r="J63" i="2"/>
  <c r="I63" i="2"/>
  <c r="H63" i="2"/>
  <c r="J62" i="2"/>
  <c r="K62" i="2" s="1"/>
  <c r="L62" i="2" s="1"/>
  <c r="I62" i="2"/>
  <c r="H62" i="2"/>
  <c r="K61" i="2"/>
  <c r="L61" i="2" s="1"/>
  <c r="J61" i="2"/>
  <c r="I61" i="2"/>
  <c r="H61" i="2"/>
  <c r="J60" i="2"/>
  <c r="K60" i="2" s="1"/>
  <c r="L60" i="2" s="1"/>
  <c r="I60" i="2"/>
  <c r="H60" i="2"/>
  <c r="J59" i="2"/>
  <c r="K59" i="2" s="1"/>
  <c r="L59" i="2" s="1"/>
  <c r="I59" i="2"/>
  <c r="H59" i="2"/>
  <c r="L58" i="2"/>
  <c r="K58" i="2"/>
  <c r="J58" i="2"/>
  <c r="I58" i="2"/>
  <c r="H58" i="2"/>
  <c r="K57" i="2"/>
  <c r="L57" i="2" s="1"/>
  <c r="J57" i="2"/>
  <c r="I57" i="2"/>
  <c r="H57" i="2"/>
  <c r="J56" i="2"/>
  <c r="K56" i="2" s="1"/>
  <c r="L56" i="2" s="1"/>
  <c r="I56" i="2"/>
  <c r="H56" i="2"/>
  <c r="K55" i="2"/>
  <c r="L55" i="2" s="1"/>
  <c r="J55" i="2"/>
  <c r="I55" i="2"/>
  <c r="H55" i="2"/>
  <c r="J54" i="2"/>
  <c r="K54" i="2" s="1"/>
  <c r="L54" i="2" s="1"/>
  <c r="I54" i="2"/>
  <c r="H54" i="2"/>
  <c r="J53" i="2"/>
  <c r="K53" i="2" s="1"/>
  <c r="L53" i="2" s="1"/>
  <c r="I53" i="2"/>
  <c r="H53" i="2"/>
  <c r="L52" i="2"/>
  <c r="K52" i="2"/>
  <c r="J52" i="2"/>
  <c r="I52" i="2"/>
  <c r="H52" i="2"/>
  <c r="K51" i="2"/>
  <c r="L51" i="2" s="1"/>
  <c r="J51" i="2"/>
  <c r="I51" i="2"/>
  <c r="H51" i="2"/>
  <c r="J50" i="2"/>
  <c r="K50" i="2" s="1"/>
  <c r="L50" i="2" s="1"/>
  <c r="I50" i="2"/>
  <c r="H50" i="2"/>
  <c r="K49" i="2"/>
  <c r="L49" i="2" s="1"/>
  <c r="J49" i="2"/>
  <c r="I49" i="2"/>
  <c r="H49" i="2"/>
  <c r="J48" i="2"/>
  <c r="K48" i="2" s="1"/>
  <c r="L48" i="2" s="1"/>
  <c r="I48" i="2"/>
  <c r="H48" i="2"/>
  <c r="J47" i="2"/>
  <c r="K47" i="2" s="1"/>
  <c r="L47" i="2" s="1"/>
  <c r="I47" i="2"/>
  <c r="H47" i="2"/>
  <c r="L46" i="2"/>
  <c r="K46" i="2"/>
  <c r="J46" i="2"/>
  <c r="I46" i="2"/>
  <c r="H46" i="2"/>
  <c r="K45" i="2"/>
  <c r="L45" i="2" s="1"/>
  <c r="J45" i="2"/>
  <c r="I45" i="2"/>
  <c r="H45" i="2"/>
  <c r="J44" i="2"/>
  <c r="K44" i="2" s="1"/>
  <c r="L44" i="2" s="1"/>
  <c r="I44" i="2"/>
  <c r="H44" i="2"/>
  <c r="K43" i="2"/>
  <c r="L43" i="2" s="1"/>
  <c r="J43" i="2"/>
  <c r="I43" i="2"/>
  <c r="H43" i="2"/>
  <c r="J42" i="2"/>
  <c r="K42" i="2" s="1"/>
  <c r="L42" i="2" s="1"/>
  <c r="I42" i="2"/>
  <c r="H42" i="2"/>
  <c r="J41" i="2"/>
  <c r="K41" i="2" s="1"/>
  <c r="L41" i="2" s="1"/>
  <c r="I41" i="2"/>
  <c r="H41" i="2"/>
  <c r="L40" i="2"/>
  <c r="K40" i="2"/>
  <c r="J40" i="2"/>
  <c r="I40" i="2"/>
  <c r="H40" i="2"/>
  <c r="K39" i="2"/>
  <c r="L39" i="2" s="1"/>
  <c r="J39" i="2"/>
  <c r="I39" i="2"/>
  <c r="H39" i="2"/>
  <c r="J38" i="2"/>
  <c r="K38" i="2" s="1"/>
  <c r="L38" i="2" s="1"/>
  <c r="I38" i="2"/>
  <c r="H38" i="2"/>
  <c r="K37" i="2"/>
  <c r="L37" i="2" s="1"/>
  <c r="J37" i="2"/>
  <c r="I37" i="2"/>
  <c r="H37" i="2"/>
  <c r="J36" i="2"/>
  <c r="K36" i="2" s="1"/>
  <c r="L36" i="2" s="1"/>
  <c r="I36" i="2"/>
  <c r="H36" i="2"/>
  <c r="J35" i="2"/>
  <c r="K35" i="2" s="1"/>
  <c r="L35" i="2" s="1"/>
  <c r="I35" i="2"/>
  <c r="H35" i="2"/>
  <c r="L34" i="2"/>
  <c r="K34" i="2"/>
  <c r="J34" i="2"/>
  <c r="I34" i="2"/>
  <c r="H34" i="2"/>
  <c r="K33" i="2"/>
  <c r="L33" i="2" s="1"/>
  <c r="J33" i="2"/>
  <c r="I33" i="2"/>
  <c r="H33" i="2"/>
  <c r="J32" i="2"/>
  <c r="K32" i="2" s="1"/>
  <c r="L32" i="2" s="1"/>
  <c r="I32" i="2"/>
  <c r="H32" i="2"/>
  <c r="K31" i="2"/>
  <c r="L31" i="2" s="1"/>
  <c r="J31" i="2"/>
  <c r="I31" i="2"/>
  <c r="H31" i="2"/>
  <c r="J30" i="2"/>
  <c r="K30" i="2" s="1"/>
  <c r="L30" i="2" s="1"/>
  <c r="I30" i="2"/>
  <c r="H30" i="2"/>
  <c r="J29" i="2"/>
  <c r="K29" i="2" s="1"/>
  <c r="L29" i="2" s="1"/>
  <c r="I29" i="2"/>
  <c r="H29" i="2"/>
  <c r="L28" i="2"/>
  <c r="K28" i="2"/>
  <c r="J28" i="2"/>
  <c r="I28" i="2"/>
  <c r="H28" i="2"/>
  <c r="K27" i="2"/>
  <c r="L27" i="2" s="1"/>
  <c r="J27" i="2"/>
  <c r="I27" i="2"/>
  <c r="H27" i="2"/>
  <c r="J26" i="2"/>
  <c r="K26" i="2" s="1"/>
  <c r="L26" i="2" s="1"/>
  <c r="I26" i="2"/>
  <c r="H26" i="2"/>
  <c r="K25" i="2"/>
  <c r="L25" i="2" s="1"/>
  <c r="J25" i="2"/>
  <c r="I25" i="2"/>
  <c r="H25" i="2"/>
  <c r="J24" i="2"/>
  <c r="K24" i="2" s="1"/>
  <c r="L24" i="2" s="1"/>
  <c r="I24" i="2"/>
  <c r="H24" i="2"/>
  <c r="J23" i="2"/>
  <c r="K23" i="2" s="1"/>
  <c r="L23" i="2" s="1"/>
  <c r="I23" i="2"/>
  <c r="H23" i="2"/>
  <c r="L22" i="2"/>
  <c r="K22" i="2"/>
  <c r="J22" i="2"/>
  <c r="I22" i="2"/>
  <c r="H22" i="2"/>
  <c r="K21" i="2"/>
  <c r="L21" i="2" s="1"/>
  <c r="J21" i="2"/>
  <c r="I21" i="2"/>
  <c r="H21" i="2"/>
  <c r="J20" i="2"/>
  <c r="K20" i="2" s="1"/>
  <c r="L20" i="2" s="1"/>
  <c r="I20" i="2"/>
  <c r="H20" i="2"/>
  <c r="K19" i="2"/>
  <c r="L19" i="2" s="1"/>
  <c r="J19" i="2"/>
  <c r="I19" i="2"/>
  <c r="H19" i="2"/>
  <c r="J18" i="2"/>
  <c r="K18" i="2" s="1"/>
  <c r="L18" i="2" s="1"/>
  <c r="I18" i="2"/>
  <c r="H18" i="2"/>
  <c r="J17" i="2"/>
  <c r="K17" i="2" s="1"/>
  <c r="L17" i="2" s="1"/>
  <c r="I17" i="2"/>
  <c r="H17" i="2"/>
  <c r="L16" i="2"/>
  <c r="K16" i="2"/>
  <c r="J16" i="2"/>
  <c r="I16" i="2"/>
  <c r="H16" i="2"/>
  <c r="K15" i="2"/>
  <c r="L15" i="2" s="1"/>
  <c r="J15" i="2"/>
  <c r="I15" i="2"/>
  <c r="H15" i="2"/>
  <c r="J14" i="2"/>
  <c r="K14" i="2" s="1"/>
  <c r="L14" i="2" s="1"/>
  <c r="I14" i="2"/>
  <c r="H14" i="2"/>
  <c r="K13" i="2"/>
  <c r="L13" i="2" s="1"/>
  <c r="J13" i="2"/>
  <c r="I13" i="2"/>
  <c r="H13" i="2"/>
  <c r="J12" i="2"/>
  <c r="K12" i="2" s="1"/>
  <c r="L12" i="2" s="1"/>
  <c r="I12" i="2"/>
  <c r="H12" i="2"/>
  <c r="J11" i="2"/>
  <c r="K11" i="2" s="1"/>
  <c r="L11" i="2" s="1"/>
  <c r="I11" i="2"/>
  <c r="H11" i="2"/>
  <c r="L10" i="2"/>
  <c r="K10" i="2"/>
  <c r="J10" i="2"/>
  <c r="I10" i="2"/>
  <c r="H10" i="2"/>
  <c r="K9" i="2"/>
  <c r="L9" i="2" s="1"/>
  <c r="J9" i="2"/>
  <c r="I9" i="2"/>
  <c r="H9" i="2"/>
  <c r="J8" i="2"/>
  <c r="K8" i="2" s="1"/>
  <c r="L8" i="2" s="1"/>
  <c r="I8" i="2"/>
  <c r="H8" i="2"/>
  <c r="K7" i="2"/>
  <c r="L7" i="2" s="1"/>
  <c r="J7" i="2"/>
  <c r="I7" i="2"/>
  <c r="H7" i="2"/>
  <c r="J6" i="2"/>
  <c r="K6" i="2" s="1"/>
  <c r="L6" i="2" s="1"/>
  <c r="I6" i="2"/>
  <c r="H6" i="2"/>
  <c r="J5" i="2"/>
  <c r="K5" i="2" s="1"/>
  <c r="L5" i="2" s="1"/>
  <c r="I5" i="2"/>
  <c r="H5" i="2"/>
  <c r="L4" i="2"/>
  <c r="K4" i="2"/>
  <c r="J4" i="2"/>
  <c r="I4" i="2"/>
  <c r="H4" i="2"/>
  <c r="K3" i="2"/>
  <c r="L3" i="2" s="1"/>
  <c r="J3" i="2"/>
  <c r="I3" i="2"/>
  <c r="H3" i="2"/>
  <c r="J2" i="2"/>
  <c r="K2" i="2" s="1"/>
  <c r="L2" i="2" s="1"/>
  <c r="I2" i="2"/>
  <c r="H2" i="2"/>
</calcChain>
</file>

<file path=xl/sharedStrings.xml><?xml version="1.0" encoding="utf-8"?>
<sst xmlns="http://schemas.openxmlformats.org/spreadsheetml/2006/main" count="258" uniqueCount="85">
  <si>
    <t>Normalizovaná náročnost mapování fixací do statického stimulu</t>
  </si>
  <si>
    <t>Přístup / úloha</t>
  </si>
  <si>
    <t>n</t>
  </si>
  <si>
    <t>Průměrná délka mapování (min)</t>
  </si>
  <si>
    <t>Medián délky mapování (min)</t>
  </si>
  <si>
    <t>Průměrná délka úlohy (s)</t>
  </si>
  <si>
    <t>Průměrný počet fixací</t>
  </si>
  <si>
    <t>Mapování na 1 min úlohy</t>
  </si>
  <si>
    <t>Mapování na 100 fixací</t>
  </si>
  <si>
    <t>INNM – geom. průměr</t>
  </si>
  <si>
    <t>INNM 95% CI dolní</t>
  </si>
  <si>
    <t>INNM 95% CI horní</t>
  </si>
  <si>
    <t>INNM – medián</t>
  </si>
  <si>
    <t>Upravená délka mapování při typické zátěži (min)</t>
  </si>
  <si>
    <t>95% CI dolní</t>
  </si>
  <si>
    <t>95% CI horní</t>
  </si>
  <si>
    <t>Pořadí efektivity</t>
  </si>
  <si>
    <t>Úloha 1 / přístup 1</t>
  </si>
  <si>
    <t>Úloha 2 / přístup 2</t>
  </si>
  <si>
    <t>Úloha 4 / přístup 3</t>
  </si>
  <si>
    <t>Poznámka k interpretaci</t>
  </si>
  <si>
    <t>INNM = skutečná délka mapování / očekávaná délka mapování podle modelu pracovní zátěže. Hodnota 1,00 znamená očekávanou pracnost vzhledem k délce úlohy a počtu fixací; hodnota nižší než 1,00 značí rychlejší zpracování než očekávané; hodnota vyšší než 1,00 značí pomalejší zpracování než očekávané. Upravená délka mapování je odhadována pro typickou zátěž: délka úlohy 89.225 s a počet fixací 261.</t>
  </si>
  <si>
    <t>Model</t>
  </si>
  <si>
    <t>R²</t>
  </si>
  <si>
    <t>Adj. R²</t>
  </si>
  <si>
    <t>F po přidání přístupu</t>
  </si>
  <si>
    <t>p</t>
  </si>
  <si>
    <t>Interpretace</t>
  </si>
  <si>
    <t>Bez přístupu: log(M) ~ log(D) + log(F)</t>
  </si>
  <si>
    <t>modeluje očekávanou pracnost pouze podle rozsahu zpracovávaných dat</t>
  </si>
  <si>
    <t>S přístupem: log(M) ~ log(D) + log(F) + přístup</t>
  </si>
  <si>
    <t>zlepšení ukazuje, že rozdíly mezi přístupy mají samostatný vliv na pracnost</t>
  </si>
  <si>
    <t>Řádek participanta</t>
  </si>
  <si>
    <t>Délka mapování (min)</t>
  </si>
  <si>
    <t>Délka úlohy (s)</t>
  </si>
  <si>
    <t>Počet fixací</t>
  </si>
  <si>
    <t>Počet interakcí</t>
  </si>
  <si>
    <t>Počet zoomů</t>
  </si>
  <si>
    <t>ln(délka úlohy)</t>
  </si>
  <si>
    <t>ln(počet fixací)</t>
  </si>
  <si>
    <t>Očekávaná délka mapování podle zátěže (min)</t>
  </si>
  <si>
    <t>INNM</t>
  </si>
  <si>
    <t>Interpretace INNM</t>
  </si>
  <si>
    <t>Parametry regresních modelů</t>
  </si>
  <si>
    <t>Parametr / položka</t>
  </si>
  <si>
    <t>Odhad</t>
  </si>
  <si>
    <t>SE</t>
  </si>
  <si>
    <t>Koeficient pro výpočet v listu Data_metric</t>
  </si>
  <si>
    <t>Model pracovní zátěže bez přístupu</t>
  </si>
  <si>
    <t>log(M) = α + β1 log(D) + β2 log(F)</t>
  </si>
  <si>
    <t>α – intercept</t>
  </si>
  <si>
    <t>β1 – log(délka úlohy)</t>
  </si>
  <si>
    <t>β2 – log(počet fixací)</t>
  </si>
  <si>
    <t>Plný model s přístupem</t>
  </si>
  <si>
    <t>log(M) = α + β1 log(D) + β2 log(F) + γtask</t>
  </si>
  <si>
    <t>γ – úloha 2 vs. úloha 1</t>
  </si>
  <si>
    <t>γ – úloha 4 vs. úloha 1</t>
  </si>
  <si>
    <t>Zlepšení modelu po přidání přístupu – F</t>
  </si>
  <si>
    <t>Porovnání přístupů</t>
  </si>
  <si>
    <t>poměr upravených délek mapování</t>
  </si>
  <si>
    <t>Úloha 2 / úloha 1</t>
  </si>
  <si>
    <t>Úloha 4 / úloha 1</t>
  </si>
  <si>
    <t>Úloha 2 / úloha 4</t>
  </si>
  <si>
    <t>Korelace délky mapování s proměnnými popisujícími rozsah záznamu a interakce</t>
  </si>
  <si>
    <t>Proměnná</t>
  </si>
  <si>
    <t>Pearson r</t>
  </si>
  <si>
    <t>Spearman ρ</t>
  </si>
  <si>
    <t>délka úlohy (s)</t>
  </si>
  <si>
    <t>počet fixací</t>
  </si>
  <si>
    <t>počet interakcí</t>
  </si>
  <si>
    <t>počet zoomů</t>
  </si>
  <si>
    <t>Metodický návrh metriky</t>
  </si>
  <si>
    <t>Proměnná „délka mapování“ je zde interpretována jako časová pracnost ručního převodu, resp. mapování fixací z dynamického stimulu do statického obrazového podkladu pro konkrétního participanta a konkrétní úlohu.</t>
  </si>
  <si>
    <t>Navržená metrika: INNM – index normalizované náročnosti mapování.</t>
  </si>
  <si>
    <t>INNM_i = M_i / M̂_i</t>
  </si>
  <si>
    <t>M_i je skutečná délka mapování v minutách.</t>
  </si>
  <si>
    <t>M̂_i je očekávaná délka mapování odhadnutá podle modelu pracovní zátěže:</t>
  </si>
  <si>
    <t>log(M_i) = α + β1 log(D_i) + β2 log(F_i) + ε_i</t>
  </si>
  <si>
    <t>D_i je délka řešené úlohy v sekundách; F_i je počet fixací.</t>
  </si>
  <si>
    <t>Interpretace: INNM = 1 znamená očekávanou pracnost; INNM &lt; 1 znamená rychlejší zpracování než očekávané; INNM &gt; 1 znamená pomalejší zpracování než očekávané.</t>
  </si>
  <si>
    <t>Pro porovnání přístupů je doplněna upravená délka mapování při typické pracovní zátěži. Typická zátěž byla definována jako medián délky úlohy a medián počtu fixací napříč všemi validními pozorováními.</t>
  </si>
  <si>
    <t>Typická délka úlohy: 89.225 s</t>
  </si>
  <si>
    <t>Typický počet fixací: 261</t>
  </si>
  <si>
    <t>Důležitá interpretační opatrnost: délka úlohy a počet fixací jsou ve zpracovaných datech silně korelované. Proto je vhodné chápat je společně jako indikátory rozsahu a hustoty zpracovávaného eye-tracking záznamu, nikoliv jako zcela nezávislé příčinné faktory.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</si>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</sst>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5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sz val="11"/>
      <name val="Carlito"/>
    </font>
  </fonts>
  <fills count="5">
    <fill>
      <patternFill patternType="none"/>
    </fill>
    <fill>
      <patternFill patternType="gray125"/>
    </fill>
    <fill>
      <patternFill patternType="solid">
        <fgColor rgb="FF0F2F57"/>
      </patternFill>
    </fill>
    <fill>
      <patternFill patternType="solid">
        <fgColor rgb="FF1F4E79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1" fontId="0" fillId="0" borderId="0" xfId="1" applyNumberFormat="1" applyFont="1" applyAlignment="1">
      <alignment wrapText="1"/>
    </xf>
    <xf numFmtId="164" fontId="0" fillId="0" borderId="0" xfId="1" applyNumberFormat="1" applyFont="1"/>
    <xf numFmtId="165" fontId="0" fillId="0" borderId="0" xfId="1" applyNumberFormat="1" applyFont="1"/>
    <xf numFmtId="0" fontId="1" fillId="2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horizontal="left"/>
    </xf>
    <xf numFmtId="0" fontId="0" fillId="0" borderId="0" xfId="1" applyFont="1" applyAlignment="1">
      <alignment vertical="top" wrapText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c:style val="2"/>
  <c:chart>
    <c:title>
      <c:tx>
        <c:rich>
          <a:bodyPr/>
          <a:lstStyle/>
          <a:p>
            <a:r>
              <a:rPr lang="cs-CZ"/>
              <a:t>Upravená délka mapování při typické zátěži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 1</c:v>
          </c:tx>
          <c:invertIfNegative val="1"/>
          <c:cat>
            <c:strLit>
              <c:ptCount val="1"/>
              <c:pt idx="0">
                <c:v>Item 1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67-4868-95FF-A84DA3577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c:style val="2"/>
  <c:chart>
    <c:title>
      <c:tx>
        <c:rich>
          <a:bodyPr/>
          <a:lstStyle/>
          <a:p>
            <a:r>
              <a:rPr lang="cs-CZ"/>
              <a:t>INNM – normalizovaná náročnost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 1</c:v>
          </c:tx>
          <c:invertIfNegative val="1"/>
          <c:cat>
            <c:strLit>
              <c:ptCount val="1"/>
              <c:pt idx="0">
                <c:v>Item 1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C2-4135-9643-A58C108DB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3:P6">
  <tableColumns count="16">
    <tableColumn id="1" xr3:uid="{00000000-0010-0000-0000-000001000000}" name="Přístup / úloha"/>
    <tableColumn id="2" xr3:uid="{00000000-0010-0000-0000-000002000000}" name="n"/>
    <tableColumn id="3" xr3:uid="{00000000-0010-0000-0000-000003000000}" name="Průměrná délka mapování (min)"/>
    <tableColumn id="4" xr3:uid="{00000000-0010-0000-0000-000004000000}" name="Medián délky mapování (min)"/>
    <tableColumn id="5" xr3:uid="{00000000-0010-0000-0000-000005000000}" name="Průměrná délka úlohy (s)"/>
    <tableColumn id="6" xr3:uid="{00000000-0010-0000-0000-000006000000}" name="Průměrný počet fixací"/>
    <tableColumn id="7" xr3:uid="{00000000-0010-0000-0000-000007000000}" name="Mapování na 1 min úlohy"/>
    <tableColumn id="8" xr3:uid="{00000000-0010-0000-0000-000008000000}" name="Mapování na 100 fixací"/>
    <tableColumn id="9" xr3:uid="{00000000-0010-0000-0000-000009000000}" name="INNM – geom. průměr"/>
    <tableColumn id="10" xr3:uid="{00000000-0010-0000-0000-00000A000000}" name="INNM 95% CI dolní"/>
    <tableColumn id="11" xr3:uid="{00000000-0010-0000-0000-00000B000000}" name="INNM 95% CI horní"/>
    <tableColumn id="12" xr3:uid="{00000000-0010-0000-0000-00000C000000}" name="INNM – medián"/>
    <tableColumn id="13" xr3:uid="{00000000-0010-0000-0000-00000D000000}" name="Upravená délka mapování při typické zátěži (min)"/>
    <tableColumn id="14" xr3:uid="{00000000-0010-0000-0000-00000E000000}" name="95% CI dolní"/>
    <tableColumn id="15" xr3:uid="{00000000-0010-0000-0000-00000F000000}" name="95% CI horní"/>
    <tableColumn id="16" xr3:uid="{00000000-0010-0000-0000-000010000000}" name="Pořadí efektivit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taMetricTable" displayName="DataMetricTable" ref="A1:L133">
  <tableColumns count="12">
    <tableColumn id="1" xr3:uid="{00000000-0010-0000-0100-000001000000}" name="Přístup / úloha"/>
    <tableColumn id="2" xr3:uid="{00000000-0010-0000-0100-000002000000}" name="Řádek participanta"/>
    <tableColumn id="3" xr3:uid="{00000000-0010-0000-0100-000003000000}" name="Délka mapování (min)"/>
    <tableColumn id="4" xr3:uid="{00000000-0010-0000-0100-000004000000}" name="Délka úlohy (s)"/>
    <tableColumn id="5" xr3:uid="{00000000-0010-0000-0100-000005000000}" name="Počet fixací"/>
    <tableColumn id="6" xr3:uid="{00000000-0010-0000-0100-000006000000}" name="Počet interakcí"/>
    <tableColumn id="7" xr3:uid="{00000000-0010-0000-0100-000007000000}" name="Počet zoomů"/>
    <tableColumn id="8" xr3:uid="{00000000-0010-0000-0100-000008000000}" name="ln(délka úlohy)"/>
    <tableColumn id="9" xr3:uid="{00000000-0010-0000-0100-000009000000}" name="ln(počet fixací)"/>
    <tableColumn id="10" xr3:uid="{00000000-0010-0000-0100-00000A000000}" name="Očekávaná délka mapování podle zátěže (min)"/>
    <tableColumn id="11" xr3:uid="{00000000-0010-0000-0100-00000B000000}" name="INNM"/>
    <tableColumn id="12" xr3:uid="{00000000-0010-0000-0100-00000C000000}" name="Interpretace INN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orrelationsTable" displayName="CorrelationsTable" ref="A3:G15">
  <tableColumns count="7">
    <tableColumn id="1" xr3:uid="{00000000-0010-0000-0200-000001000000}" name="Přístup / úloha"/>
    <tableColumn id="2" xr3:uid="{00000000-0010-0000-0200-000002000000}" name="Proměnná"/>
    <tableColumn id="3" xr3:uid="{00000000-0010-0000-0200-000003000000}" name="n"/>
    <tableColumn id="4" xr3:uid="{00000000-0010-0000-0200-000004000000}" name="Pearson r"/>
    <tableColumn id="5" xr3:uid="{00000000-0010-0000-0200-000005000000}" name="p"/>
    <tableColumn id="6" xr3:uid="{00000000-0010-0000-0200-000006000000}" name="Spearman ρ"/>
    <tableColumn id="7" xr3:uid="{00000000-0010-0000-0200-000007000000}" name="p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opLeftCell="A21" workbookViewId="0">
      <selection sqref="A1:P1"/>
    </sheetView>
  </sheetViews>
  <sheetFormatPr defaultRowHeight="14.25"/>
  <cols>
    <col min="1" max="1" width="26" customWidth="1"/>
    <col min="2" max="2" width="8" customWidth="1"/>
    <col min="3" max="5" width="16" customWidth="1"/>
    <col min="6" max="12" width="14" customWidth="1"/>
    <col min="13" max="13" width="20" customWidth="1"/>
    <col min="14" max="15" width="12" customWidth="1"/>
    <col min="16" max="16" width="10" customWidth="1"/>
  </cols>
  <sheetData>
    <row r="1" spans="1:16" ht="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3" spans="1:16" ht="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</row>
    <row r="4" spans="1:16">
      <c r="A4" s="3" t="s">
        <v>17</v>
      </c>
      <c r="B4" s="5">
        <v>41</v>
      </c>
      <c r="C4" s="4">
        <v>11.024390243902438</v>
      </c>
      <c r="D4" s="4">
        <v>10</v>
      </c>
      <c r="E4" s="4">
        <v>110.04768292682927</v>
      </c>
      <c r="F4" s="4">
        <v>327.80487804878049</v>
      </c>
      <c r="G4" s="4">
        <v>6.1409430187065377</v>
      </c>
      <c r="H4" s="4">
        <v>3.4266192686933645</v>
      </c>
      <c r="I4" s="4">
        <v>0.85446877860308468</v>
      </c>
      <c r="J4" s="4">
        <v>0.79419933953960109</v>
      </c>
      <c r="K4" s="4">
        <v>0.91931188715253465</v>
      </c>
      <c r="L4" s="4">
        <v>0.86075191813393404</v>
      </c>
      <c r="M4" s="4">
        <v>8.8901453638885304</v>
      </c>
      <c r="N4" s="4">
        <v>8.1926624641956494</v>
      </c>
      <c r="O4" s="4">
        <v>9.6470085196935198</v>
      </c>
      <c r="P4" s="5">
        <v>1</v>
      </c>
    </row>
    <row r="5" spans="1:16">
      <c r="A5" s="3" t="s">
        <v>18</v>
      </c>
      <c r="B5" s="5">
        <v>38</v>
      </c>
      <c r="C5" s="4">
        <v>10.421052631578947</v>
      </c>
      <c r="D5" s="4">
        <v>10</v>
      </c>
      <c r="E5" s="4">
        <v>71.170026315789485</v>
      </c>
      <c r="F5" s="4">
        <v>205.44736842105263</v>
      </c>
      <c r="G5" s="4">
        <v>8.8729779477820987</v>
      </c>
      <c r="H5" s="4">
        <v>5.1397603055807632</v>
      </c>
      <c r="I5" s="4">
        <v>1.1230704422498108</v>
      </c>
      <c r="J5" s="4">
        <v>0.99984860010565213</v>
      </c>
      <c r="K5" s="4">
        <v>1.2614782059222842</v>
      </c>
      <c r="L5" s="4">
        <v>1.1661619878124259</v>
      </c>
      <c r="M5" s="4">
        <v>12.064806402610298</v>
      </c>
      <c r="N5" s="4">
        <v>11.02135263591836</v>
      </c>
      <c r="O5" s="4">
        <v>13.207049836885799</v>
      </c>
      <c r="P5" s="5">
        <v>3</v>
      </c>
    </row>
    <row r="6" spans="1:16">
      <c r="A6" s="3" t="s">
        <v>19</v>
      </c>
      <c r="B6" s="5">
        <v>44</v>
      </c>
      <c r="C6" s="4">
        <v>12.954545454545455</v>
      </c>
      <c r="D6" s="4">
        <v>12.5</v>
      </c>
      <c r="E6" s="4">
        <v>103.46813636363636</v>
      </c>
      <c r="F6" s="4">
        <v>325.06818181818181</v>
      </c>
      <c r="G6" s="4">
        <v>7.7434621132013044</v>
      </c>
      <c r="H6" s="4">
        <v>4.1729870342695055</v>
      </c>
      <c r="I6" s="4">
        <v>1.0474020222725859</v>
      </c>
      <c r="J6" s="4">
        <v>0.99064766872098753</v>
      </c>
      <c r="K6" s="4">
        <v>1.1074078412530772</v>
      </c>
      <c r="L6" s="4">
        <v>1.0817983899663313</v>
      </c>
      <c r="M6" s="4">
        <v>10.898269400582972</v>
      </c>
      <c r="N6" s="4">
        <v>10.054701976748062</v>
      </c>
      <c r="O6" s="4">
        <v>11.812610279484087</v>
      </c>
      <c r="P6" s="5">
        <v>2</v>
      </c>
    </row>
    <row r="9" spans="1:16" ht="15">
      <c r="A9" s="9" t="s">
        <v>20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>
      <c r="A10" s="10" t="s">
        <v>21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4" spans="1:16" ht="30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27</v>
      </c>
    </row>
    <row r="15" spans="1:16">
      <c r="A15" t="s">
        <v>28</v>
      </c>
      <c r="B15" s="6">
        <v>0.63615907344705991</v>
      </c>
      <c r="C15" s="6">
        <v>0.63009505800451093</v>
      </c>
      <c r="D15" s="6"/>
      <c r="E15" s="6"/>
      <c r="F15" t="s">
        <v>29</v>
      </c>
    </row>
    <row r="16" spans="1:16">
      <c r="A16" t="s">
        <v>30</v>
      </c>
      <c r="B16" s="6">
        <v>0.70131527974672125</v>
      </c>
      <c r="C16" s="6">
        <v>0.69119037397542371</v>
      </c>
      <c r="D16" s="6">
        <v>12.870481517836604</v>
      </c>
      <c r="E16" s="6">
        <v>8.7858941820728731E-6</v>
      </c>
      <c r="F16" t="s">
        <v>31</v>
      </c>
    </row>
  </sheetData>
  <mergeCells count="3">
    <mergeCell ref="A1:P1"/>
    <mergeCell ref="A9:P9"/>
    <mergeCell ref="A10:P12"/>
  </mergeCells>
  <conditionalFormatting sqref="I4:I6">
    <cfRule type="colorScale" priority="1">
      <colorScale>
        <cfvo type="min"/>
        <cfvo type="percentile" val="50"/>
        <cfvo type="max"/>
        <color rgb="FFD9EAD3"/>
        <color rgb="FFFFF2CC"/>
        <color rgb="FFF4CCCC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3"/>
  <sheetViews>
    <sheetView workbookViewId="0"/>
  </sheetViews>
  <sheetFormatPr defaultRowHeight="14.25"/>
  <cols>
    <col min="1" max="1" width="22" customWidth="1"/>
    <col min="2" max="2" width="10" customWidth="1"/>
    <col min="3" max="3" width="14" customWidth="1"/>
    <col min="4" max="4" width="13" customWidth="1"/>
    <col min="5" max="6" width="12" customWidth="1"/>
    <col min="7" max="7" width="10" customWidth="1"/>
    <col min="8" max="9" width="13" customWidth="1"/>
    <col min="10" max="10" width="18" customWidth="1"/>
    <col min="11" max="11" width="10" customWidth="1"/>
    <col min="12" max="12" width="22" customWidth="1"/>
  </cols>
  <sheetData>
    <row r="1" spans="1:12" ht="45">
      <c r="A1" s="2" t="s">
        <v>1</v>
      </c>
      <c r="B1" s="2" t="s">
        <v>32</v>
      </c>
      <c r="C1" s="2" t="s">
        <v>33</v>
      </c>
      <c r="D1" s="2" t="s">
        <v>34</v>
      </c>
      <c r="E1" s="2" t="s">
        <v>35</v>
      </c>
      <c r="F1" s="2" t="s">
        <v>36</v>
      </c>
      <c r="G1" s="2" t="s">
        <v>37</v>
      </c>
      <c r="H1" s="2" t="s">
        <v>38</v>
      </c>
      <c r="I1" s="2" t="s">
        <v>39</v>
      </c>
      <c r="J1" s="2" t="s">
        <v>40</v>
      </c>
      <c r="K1" s="2" t="s">
        <v>41</v>
      </c>
      <c r="L1" s="2" t="s">
        <v>42</v>
      </c>
    </row>
    <row r="2" spans="1:12">
      <c r="A2" s="3" t="s">
        <v>17</v>
      </c>
      <c r="B2" s="5">
        <v>1</v>
      </c>
      <c r="C2" s="4">
        <v>7</v>
      </c>
      <c r="D2" s="4">
        <v>94.442999999999998</v>
      </c>
      <c r="E2" s="4">
        <v>291</v>
      </c>
      <c r="F2" s="4">
        <v>70</v>
      </c>
      <c r="G2" s="4">
        <v>37</v>
      </c>
      <c r="H2" s="4">
        <f t="shared" ref="H2:H33" si="0">IF(OR(D2="",D2&lt;=0),"",LN(D2))</f>
        <v>4.5479964779135393</v>
      </c>
      <c r="I2" s="4">
        <f t="shared" ref="I2:I33" si="1">IF(OR(E2="",E2&lt;=0),"",LN(E2))</f>
        <v>5.6733232671714928</v>
      </c>
      <c r="J2" s="4">
        <f>IF(OR(C2="",D2="",E2="",D2&lt;=0,E2&lt;=0),"",EXP(Model!$G$3+Model!$G$4*LN(D2)+Model!$G$5*LN(E2)))</f>
        <v>11.373475059766003</v>
      </c>
      <c r="K2" s="4">
        <f t="shared" ref="K2:K33" si="2">IF(OR(C2="",J2=""),"",C2/J2)</f>
        <v>0.61546712532589998</v>
      </c>
      <c r="L2" s="3" t="str">
        <f t="shared" ref="L2:L33" si="3">IF(K2="","",IF(K2&lt;0.9,"rychlejší než očekáváno",IF(K2&gt;1.1,"pomalejší než očekáváno","přibližně očekávané")))</f>
        <v>rychlejší než očekáváno</v>
      </c>
    </row>
    <row r="3" spans="1:12">
      <c r="A3" s="3" t="s">
        <v>17</v>
      </c>
      <c r="B3" s="5">
        <v>2</v>
      </c>
      <c r="C3" s="4">
        <v>5</v>
      </c>
      <c r="D3" s="4">
        <v>39.127000000000002</v>
      </c>
      <c r="E3" s="4">
        <v>146</v>
      </c>
      <c r="F3" s="4">
        <v>11</v>
      </c>
      <c r="G3" s="4">
        <v>1</v>
      </c>
      <c r="H3" s="4">
        <f t="shared" si="0"/>
        <v>3.6668127657646887</v>
      </c>
      <c r="I3" s="4">
        <f t="shared" si="1"/>
        <v>4.9836066217083363</v>
      </c>
      <c r="J3" s="4">
        <f>IF(OR(C3="",D3="",E3="",D3&lt;=0,E3&lt;=0),"",EXP(Model!$G$3+Model!$G$4*LN(D3)+Model!$G$5*LN(E3)))</f>
        <v>6.5848234470548421</v>
      </c>
      <c r="K3" s="4">
        <f t="shared" si="2"/>
        <v>0.75932180113899983</v>
      </c>
      <c r="L3" s="3" t="str">
        <f t="shared" si="3"/>
        <v>rychlejší než očekáváno</v>
      </c>
    </row>
    <row r="4" spans="1:12">
      <c r="A4" s="3" t="s">
        <v>17</v>
      </c>
      <c r="B4" s="5">
        <v>3</v>
      </c>
      <c r="C4" s="4">
        <v>4</v>
      </c>
      <c r="D4" s="4">
        <v>102.45099999999999</v>
      </c>
      <c r="E4" s="4">
        <v>280</v>
      </c>
      <c r="F4" s="4">
        <v>30</v>
      </c>
      <c r="G4" s="4">
        <v>8</v>
      </c>
      <c r="H4" s="4">
        <f t="shared" si="0"/>
        <v>4.6293846354962271</v>
      </c>
      <c r="I4" s="4">
        <f t="shared" si="1"/>
        <v>5.6347896031692493</v>
      </c>
      <c r="J4" s="4">
        <f>IF(OR(C4="",D4="",E4="",D4&lt;=0,E4&lt;=0),"",EXP(Model!$G$3+Model!$G$4*LN(D4)+Model!$G$5*LN(E4)))</f>
        <v>11.118126227602506</v>
      </c>
      <c r="K4" s="4">
        <f t="shared" si="2"/>
        <v>0.35977285363691658</v>
      </c>
      <c r="L4" s="3" t="str">
        <f t="shared" si="3"/>
        <v>rychlejší než očekáváno</v>
      </c>
    </row>
    <row r="5" spans="1:12">
      <c r="A5" s="3" t="s">
        <v>17</v>
      </c>
      <c r="B5" s="5">
        <v>4</v>
      </c>
      <c r="C5" s="4">
        <v>15</v>
      </c>
      <c r="D5" s="4">
        <v>240.43100000000001</v>
      </c>
      <c r="E5" s="4">
        <v>353</v>
      </c>
      <c r="F5" s="4"/>
      <c r="G5" s="4"/>
      <c r="H5" s="4">
        <f t="shared" si="0"/>
        <v>5.4824331460945785</v>
      </c>
      <c r="I5" s="4">
        <f t="shared" si="1"/>
        <v>5.8664680569332965</v>
      </c>
      <c r="J5" s="4">
        <f>IF(OR(C5="",D5="",E5="",D5&lt;=0,E5&lt;=0),"",EXP(Model!$G$3+Model!$G$4*LN(D5)+Model!$G$5*LN(E5)))</f>
        <v>13.811892795472431</v>
      </c>
      <c r="K5" s="4">
        <f t="shared" si="2"/>
        <v>1.0860205926965372</v>
      </c>
      <c r="L5" s="3" t="str">
        <f t="shared" si="3"/>
        <v>přibližně očekávané</v>
      </c>
    </row>
    <row r="6" spans="1:12">
      <c r="A6" s="3" t="s">
        <v>17</v>
      </c>
      <c r="B6" s="5">
        <v>5</v>
      </c>
      <c r="C6" s="4">
        <v>9</v>
      </c>
      <c r="D6" s="4">
        <v>170.94399999999999</v>
      </c>
      <c r="E6" s="4">
        <v>499</v>
      </c>
      <c r="F6" s="4"/>
      <c r="G6" s="4"/>
      <c r="H6" s="4">
        <f t="shared" si="0"/>
        <v>5.1413360174874958</v>
      </c>
      <c r="I6" s="4">
        <f t="shared" si="1"/>
        <v>6.2126060957515188</v>
      </c>
      <c r="J6" s="4">
        <f>IF(OR(C6="",D6="",E6="",D6&lt;=0,E6&lt;=0),"",EXP(Model!$G$3+Model!$G$4*LN(D6)+Model!$G$5*LN(E6)))</f>
        <v>17.337450037430003</v>
      </c>
      <c r="K6" s="4">
        <f t="shared" si="2"/>
        <v>0.51910748008327667</v>
      </c>
      <c r="L6" s="3" t="str">
        <f t="shared" si="3"/>
        <v>rychlejší než očekáváno</v>
      </c>
    </row>
    <row r="7" spans="1:12">
      <c r="A7" s="3" t="s">
        <v>17</v>
      </c>
      <c r="B7" s="5">
        <v>6</v>
      </c>
      <c r="C7" s="4">
        <v>10</v>
      </c>
      <c r="D7" s="4">
        <v>76.022000000000006</v>
      </c>
      <c r="E7" s="4">
        <v>276</v>
      </c>
      <c r="F7" s="4">
        <v>54</v>
      </c>
      <c r="G7" s="4">
        <v>24</v>
      </c>
      <c r="H7" s="4">
        <f t="shared" si="0"/>
        <v>4.3310227720811181</v>
      </c>
      <c r="I7" s="4">
        <f t="shared" si="1"/>
        <v>5.6204008657171496</v>
      </c>
      <c r="J7" s="4">
        <f>IF(OR(C7="",D7="",E7="",D7&lt;=0,E7&lt;=0),"",EXP(Model!$G$3+Model!$G$4*LN(D7)+Model!$G$5*LN(E7)))</f>
        <v>10.809229527311329</v>
      </c>
      <c r="K7" s="4">
        <f t="shared" si="2"/>
        <v>0.92513531836226859</v>
      </c>
      <c r="L7" s="3" t="str">
        <f t="shared" si="3"/>
        <v>přibližně očekávané</v>
      </c>
    </row>
    <row r="8" spans="1:12">
      <c r="A8" s="3" t="s">
        <v>17</v>
      </c>
      <c r="B8" s="5">
        <v>7</v>
      </c>
      <c r="C8" s="4">
        <v>26</v>
      </c>
      <c r="D8" s="4">
        <v>179.935</v>
      </c>
      <c r="E8" s="4">
        <v>555</v>
      </c>
      <c r="F8" s="4">
        <v>135</v>
      </c>
      <c r="G8" s="4">
        <v>33</v>
      </c>
      <c r="H8" s="4">
        <f t="shared" si="0"/>
        <v>5.1925956745627815</v>
      </c>
      <c r="I8" s="4">
        <f t="shared" si="1"/>
        <v>6.3189681137464344</v>
      </c>
      <c r="J8" s="4">
        <f>IF(OR(C8="",D8="",E8="",D8&lt;=0,E8&lt;=0),"",EXP(Model!$G$3+Model!$G$4*LN(D8)+Model!$G$5*LN(E8)))</f>
        <v>18.766573059734505</v>
      </c>
      <c r="K8" s="4">
        <f t="shared" si="2"/>
        <v>1.3854420792353139</v>
      </c>
      <c r="L8" s="3" t="str">
        <f t="shared" si="3"/>
        <v>pomalejší než očekáváno</v>
      </c>
    </row>
    <row r="9" spans="1:12">
      <c r="A9" s="3" t="s">
        <v>17</v>
      </c>
      <c r="B9" s="5">
        <v>8</v>
      </c>
      <c r="C9" s="4">
        <v>11</v>
      </c>
      <c r="D9" s="4">
        <v>109.746</v>
      </c>
      <c r="E9" s="4">
        <v>357</v>
      </c>
      <c r="F9" s="4">
        <v>20</v>
      </c>
      <c r="G9" s="4">
        <v>6</v>
      </c>
      <c r="H9" s="4">
        <f t="shared" si="0"/>
        <v>4.6981686048218441</v>
      </c>
      <c r="I9" s="4">
        <f t="shared" si="1"/>
        <v>5.8777357817796387</v>
      </c>
      <c r="J9" s="4">
        <f>IF(OR(C9="",D9="",E9="",D9&lt;=0,E9&lt;=0),"",EXP(Model!$G$3+Model!$G$4*LN(D9)+Model!$G$5*LN(E9)))</f>
        <v>13.284608591198426</v>
      </c>
      <c r="K9" s="4">
        <f t="shared" si="2"/>
        <v>0.82802590113855001</v>
      </c>
      <c r="L9" s="3" t="str">
        <f t="shared" si="3"/>
        <v>rychlejší než očekáváno</v>
      </c>
    </row>
    <row r="10" spans="1:12">
      <c r="A10" s="3" t="s">
        <v>17</v>
      </c>
      <c r="B10" s="5">
        <v>9</v>
      </c>
      <c r="C10" s="4">
        <v>23</v>
      </c>
      <c r="D10" s="4">
        <v>232.12799999999999</v>
      </c>
      <c r="E10" s="4">
        <v>728</v>
      </c>
      <c r="F10" s="4">
        <v>15</v>
      </c>
      <c r="G10" s="4">
        <v>0</v>
      </c>
      <c r="H10" s="4">
        <f t="shared" si="0"/>
        <v>5.4472889436604373</v>
      </c>
      <c r="I10" s="4">
        <f t="shared" si="1"/>
        <v>6.5903010481966859</v>
      </c>
      <c r="J10" s="4">
        <f>IF(OR(C10="",D10="",E10="",D10&lt;=0,E10&lt;=0),"",EXP(Model!$G$3+Model!$G$4*LN(D10)+Model!$G$5*LN(E10)))</f>
        <v>23.140065595968867</v>
      </c>
      <c r="K10" s="4">
        <f t="shared" si="2"/>
        <v>0.99394705276923379</v>
      </c>
      <c r="L10" s="3" t="str">
        <f t="shared" si="3"/>
        <v>přibližně očekávané</v>
      </c>
    </row>
    <row r="11" spans="1:12">
      <c r="A11" s="3" t="s">
        <v>17</v>
      </c>
      <c r="B11" s="5">
        <v>10</v>
      </c>
      <c r="C11" s="4">
        <v>10</v>
      </c>
      <c r="D11" s="4">
        <v>100.43</v>
      </c>
      <c r="E11" s="4">
        <v>284</v>
      </c>
      <c r="F11" s="4">
        <v>44</v>
      </c>
      <c r="G11" s="4">
        <v>19</v>
      </c>
      <c r="H11" s="4">
        <f t="shared" si="0"/>
        <v>4.6094609674052478</v>
      </c>
      <c r="I11" s="4">
        <f t="shared" si="1"/>
        <v>5.6489742381612063</v>
      </c>
      <c r="J11" s="4">
        <f>IF(OR(C11="",D11="",E11="",D11&lt;=0,E11&lt;=0),"",EXP(Model!$G$3+Model!$G$4*LN(D11)+Model!$G$5*LN(E11)))</f>
        <v>11.21819278138549</v>
      </c>
      <c r="K11" s="4">
        <f t="shared" si="2"/>
        <v>0.89140917747403536</v>
      </c>
      <c r="L11" s="3" t="str">
        <f t="shared" si="3"/>
        <v>rychlejší než očekáváno</v>
      </c>
    </row>
    <row r="12" spans="1:12">
      <c r="A12" s="3" t="s">
        <v>17</v>
      </c>
      <c r="B12" s="5">
        <v>11</v>
      </c>
      <c r="C12" s="4">
        <v>10</v>
      </c>
      <c r="D12" s="4">
        <v>129.24100000000001</v>
      </c>
      <c r="E12" s="4">
        <v>292</v>
      </c>
      <c r="F12" s="4">
        <v>52</v>
      </c>
      <c r="G12" s="4">
        <v>12</v>
      </c>
      <c r="H12" s="4">
        <f t="shared" si="0"/>
        <v>4.8616788784689193</v>
      </c>
      <c r="I12" s="4">
        <f t="shared" si="1"/>
        <v>5.6767538022682817</v>
      </c>
      <c r="J12" s="4">
        <f>IF(OR(C12="",D12="",E12="",D12&lt;=0,E12&lt;=0),"",EXP(Model!$G$3+Model!$G$4*LN(D12)+Model!$G$5*LN(E12)))</f>
        <v>11.617749306535952</v>
      </c>
      <c r="K12" s="4">
        <f t="shared" si="2"/>
        <v>0.86075191813393381</v>
      </c>
      <c r="L12" s="3" t="str">
        <f t="shared" si="3"/>
        <v>rychlejší než očekáváno</v>
      </c>
    </row>
    <row r="13" spans="1:12">
      <c r="A13" s="3" t="s">
        <v>17</v>
      </c>
      <c r="B13" s="5">
        <v>12</v>
      </c>
      <c r="C13" s="4">
        <v>17</v>
      </c>
      <c r="D13" s="4">
        <v>187.232</v>
      </c>
      <c r="E13" s="4">
        <v>639</v>
      </c>
      <c r="F13" s="4">
        <v>17</v>
      </c>
      <c r="G13" s="4">
        <v>0</v>
      </c>
      <c r="H13" s="4">
        <f t="shared" si="0"/>
        <v>5.2323484896058252</v>
      </c>
      <c r="I13" s="4">
        <f t="shared" si="1"/>
        <v>6.4599044543775346</v>
      </c>
      <c r="J13" s="4">
        <f>IF(OR(C13="",D13="",E13="",D13&lt;=0,E13&lt;=0),"",EXP(Model!$G$3+Model!$G$4*LN(D13)+Model!$G$5*LN(E13)))</f>
        <v>20.808165969263516</v>
      </c>
      <c r="K13" s="4">
        <f t="shared" si="2"/>
        <v>0.81698694758160362</v>
      </c>
      <c r="L13" s="3" t="str">
        <f t="shared" si="3"/>
        <v>rychlejší než očekáváno</v>
      </c>
    </row>
    <row r="14" spans="1:12">
      <c r="A14" s="3" t="s">
        <v>17</v>
      </c>
      <c r="B14" s="5">
        <v>13</v>
      </c>
      <c r="C14" s="4">
        <v>15</v>
      </c>
      <c r="D14" s="4">
        <v>114.441</v>
      </c>
      <c r="E14" s="4">
        <v>435</v>
      </c>
      <c r="F14" s="4">
        <v>42</v>
      </c>
      <c r="G14" s="4">
        <v>15</v>
      </c>
      <c r="H14" s="4">
        <f t="shared" si="0"/>
        <v>4.7400594063471573</v>
      </c>
      <c r="I14" s="4">
        <f t="shared" si="1"/>
        <v>6.0753460310886842</v>
      </c>
      <c r="J14" s="4">
        <f>IF(OR(C14="",D14="",E14="",D14&lt;=0,E14&lt;=0),"",EXP(Model!$G$3+Model!$G$4*LN(D14)+Model!$G$5*LN(E14)))</f>
        <v>15.341649714759058</v>
      </c>
      <c r="K14" s="4">
        <f t="shared" si="2"/>
        <v>0.97773057519163786</v>
      </c>
      <c r="L14" s="3" t="str">
        <f t="shared" si="3"/>
        <v>přibližně očekávané</v>
      </c>
    </row>
    <row r="15" spans="1:12">
      <c r="A15" s="3" t="s">
        <v>17</v>
      </c>
      <c r="B15" s="5">
        <v>14</v>
      </c>
      <c r="C15" s="4">
        <v>12</v>
      </c>
      <c r="D15" s="4">
        <v>101.742</v>
      </c>
      <c r="E15" s="4">
        <v>352</v>
      </c>
      <c r="F15" s="4">
        <v>19</v>
      </c>
      <c r="G15" s="4">
        <v>4</v>
      </c>
      <c r="H15" s="4">
        <f t="shared" si="0"/>
        <v>4.6224401971530451</v>
      </c>
      <c r="I15" s="4">
        <f t="shared" si="1"/>
        <v>5.8636311755980968</v>
      </c>
      <c r="J15" s="4">
        <f>IF(OR(C15="",D15="",E15="",D15&lt;=0,E15&lt;=0),"",EXP(Model!$G$3+Model!$G$4*LN(D15)+Model!$G$5*LN(E15)))</f>
        <v>13.091619681046776</v>
      </c>
      <c r="K15" s="4">
        <f t="shared" si="2"/>
        <v>0.91661691160894676</v>
      </c>
      <c r="L15" s="3" t="str">
        <f t="shared" si="3"/>
        <v>přibližně očekávané</v>
      </c>
    </row>
    <row r="16" spans="1:12">
      <c r="A16" s="3" t="s">
        <v>17</v>
      </c>
      <c r="B16" s="5">
        <v>15</v>
      </c>
      <c r="C16" s="4">
        <v>10</v>
      </c>
      <c r="D16" s="4">
        <v>110.69199999999999</v>
      </c>
      <c r="E16" s="4">
        <v>356</v>
      </c>
      <c r="F16" s="4">
        <v>25</v>
      </c>
      <c r="G16" s="4">
        <v>9</v>
      </c>
      <c r="H16" s="4">
        <f t="shared" si="0"/>
        <v>4.7067515697138367</v>
      </c>
      <c r="I16" s="4">
        <f t="shared" si="1"/>
        <v>5.8749307308520304</v>
      </c>
      <c r="J16" s="4">
        <f>IF(OR(C16="",D16="",E16="",D16&lt;=0,E16&lt;=0),"",EXP(Model!$G$3+Model!$G$4*LN(D16)+Model!$G$5*LN(E16)))</f>
        <v>13.26478037471105</v>
      </c>
      <c r="K16" s="4">
        <f t="shared" si="2"/>
        <v>0.75387603243433521</v>
      </c>
      <c r="L16" s="3" t="str">
        <f t="shared" si="3"/>
        <v>rychlejší než očekáváno</v>
      </c>
    </row>
    <row r="17" spans="1:12">
      <c r="A17" s="3" t="s">
        <v>17</v>
      </c>
      <c r="B17" s="5">
        <v>16</v>
      </c>
      <c r="C17" s="4">
        <v>12</v>
      </c>
      <c r="D17" s="4">
        <v>123.94199999999999</v>
      </c>
      <c r="E17" s="4">
        <v>422</v>
      </c>
      <c r="F17" s="4">
        <v>157</v>
      </c>
      <c r="G17" s="4">
        <v>61</v>
      </c>
      <c r="H17" s="4">
        <f t="shared" si="0"/>
        <v>4.8198137142441704</v>
      </c>
      <c r="I17" s="4">
        <f t="shared" si="1"/>
        <v>6.045005314036012</v>
      </c>
      <c r="J17" s="4">
        <f>IF(OR(C17="",D17="",E17="",D17&lt;=0,E17&lt;=0),"",EXP(Model!$G$3+Model!$G$4*LN(D17)+Model!$G$5*LN(E17)))</f>
        <v>15.08394707532787</v>
      </c>
      <c r="K17" s="4">
        <f t="shared" si="2"/>
        <v>0.79554773959846736</v>
      </c>
      <c r="L17" s="3" t="str">
        <f t="shared" si="3"/>
        <v>rychlejší než očekáváno</v>
      </c>
    </row>
    <row r="18" spans="1:12">
      <c r="A18" s="3" t="s">
        <v>17</v>
      </c>
      <c r="B18" s="5">
        <v>17</v>
      </c>
      <c r="C18" s="4">
        <v>5</v>
      </c>
      <c r="D18" s="4">
        <v>54.347999999999999</v>
      </c>
      <c r="E18" s="4">
        <v>139</v>
      </c>
      <c r="F18" s="4">
        <v>44</v>
      </c>
      <c r="G18" s="4">
        <v>11</v>
      </c>
      <c r="H18" s="4">
        <f t="shared" si="0"/>
        <v>3.995407814362077</v>
      </c>
      <c r="I18" s="4">
        <f t="shared" si="1"/>
        <v>4.9344739331306915</v>
      </c>
      <c r="J18" s="4">
        <f>IF(OR(C18="",D18="",E18="",D18&lt;=0,E18&lt;=0),"",EXP(Model!$G$3+Model!$G$4*LN(D18)+Model!$G$5*LN(E18)))</f>
        <v>6.4836579394363181</v>
      </c>
      <c r="K18" s="4">
        <f t="shared" si="2"/>
        <v>0.77116961547090723</v>
      </c>
      <c r="L18" s="3" t="str">
        <f t="shared" si="3"/>
        <v>rychlejší než očekáváno</v>
      </c>
    </row>
    <row r="19" spans="1:12">
      <c r="A19" s="3" t="s">
        <v>17</v>
      </c>
      <c r="B19" s="5">
        <v>18</v>
      </c>
      <c r="C19" s="4">
        <v>8</v>
      </c>
      <c r="D19" s="4"/>
      <c r="E19" s="4"/>
      <c r="F19" s="4">
        <v>20</v>
      </c>
      <c r="G19" s="4">
        <v>3</v>
      </c>
      <c r="H19" s="4" t="str">
        <f t="shared" si="0"/>
        <v/>
      </c>
      <c r="I19" s="4" t="str">
        <f t="shared" si="1"/>
        <v/>
      </c>
      <c r="J19" s="4" t="str">
        <f>IF(OR(C19="",D19="",E19="",D19&lt;=0,E19&lt;=0),"",EXP(Model!$G$3+Model!$G$4*LN(D19)+Model!$G$5*LN(E19)))</f>
        <v/>
      </c>
      <c r="K19" s="4" t="str">
        <f t="shared" si="2"/>
        <v/>
      </c>
      <c r="L19" s="3" t="str">
        <f t="shared" si="3"/>
        <v/>
      </c>
    </row>
    <row r="20" spans="1:12">
      <c r="A20" s="3" t="s">
        <v>17</v>
      </c>
      <c r="B20" s="5">
        <v>19</v>
      </c>
      <c r="C20" s="4">
        <v>10</v>
      </c>
      <c r="D20" s="4"/>
      <c r="E20" s="4"/>
      <c r="F20" s="4">
        <v>76</v>
      </c>
      <c r="G20" s="4">
        <v>24</v>
      </c>
      <c r="H20" s="4" t="str">
        <f t="shared" si="0"/>
        <v/>
      </c>
      <c r="I20" s="4" t="str">
        <f t="shared" si="1"/>
        <v/>
      </c>
      <c r="J20" s="4" t="str">
        <f>IF(OR(C20="",D20="",E20="",D20&lt;=0,E20&lt;=0),"",EXP(Model!$G$3+Model!$G$4*LN(D20)+Model!$G$5*LN(E20)))</f>
        <v/>
      </c>
      <c r="K20" s="4" t="str">
        <f t="shared" si="2"/>
        <v/>
      </c>
      <c r="L20" s="3" t="str">
        <f t="shared" si="3"/>
        <v/>
      </c>
    </row>
    <row r="21" spans="1:12">
      <c r="A21" s="3" t="s">
        <v>17</v>
      </c>
      <c r="B21" s="5">
        <v>20</v>
      </c>
      <c r="C21" s="4">
        <v>6</v>
      </c>
      <c r="D21" s="4">
        <v>60.875999999999998</v>
      </c>
      <c r="E21" s="4">
        <v>186</v>
      </c>
      <c r="F21" s="4">
        <v>38</v>
      </c>
      <c r="G21" s="4">
        <v>15</v>
      </c>
      <c r="H21" s="4">
        <f t="shared" si="0"/>
        <v>4.108839008372553</v>
      </c>
      <c r="I21" s="4">
        <f t="shared" si="1"/>
        <v>5.2257466737132017</v>
      </c>
      <c r="J21" s="4">
        <f>IF(OR(C21="",D21="",E21="",D21&lt;=0,E21&lt;=0),"",EXP(Model!$G$3+Model!$G$4*LN(D21)+Model!$G$5*LN(E21)))</f>
        <v>8.0412363993078024</v>
      </c>
      <c r="K21" s="4">
        <f t="shared" si="2"/>
        <v>0.74615391241532036</v>
      </c>
      <c r="L21" s="3" t="str">
        <f t="shared" si="3"/>
        <v>rychlejší než očekáváno</v>
      </c>
    </row>
    <row r="22" spans="1:12">
      <c r="A22" s="3" t="s">
        <v>17</v>
      </c>
      <c r="B22" s="5">
        <v>21</v>
      </c>
      <c r="C22" s="4">
        <v>6</v>
      </c>
      <c r="D22" s="4">
        <v>61.426000000000002</v>
      </c>
      <c r="E22" s="4">
        <v>177</v>
      </c>
      <c r="F22" s="4">
        <v>9</v>
      </c>
      <c r="G22" s="4">
        <v>3</v>
      </c>
      <c r="H22" s="4">
        <f t="shared" si="0"/>
        <v>4.117833198291005</v>
      </c>
      <c r="I22" s="4">
        <f t="shared" si="1"/>
        <v>5.1761497325738288</v>
      </c>
      <c r="J22" s="4">
        <f>IF(OR(C22="",D22="",E22="",D22&lt;=0,E22&lt;=0),"",EXP(Model!$G$3+Model!$G$4*LN(D22)+Model!$G$5*LN(E22)))</f>
        <v>7.7649403619453929</v>
      </c>
      <c r="K22" s="4">
        <f t="shared" si="2"/>
        <v>0.77270393851380303</v>
      </c>
      <c r="L22" s="3" t="str">
        <f t="shared" si="3"/>
        <v>rychlejší než očekáváno</v>
      </c>
    </row>
    <row r="23" spans="1:12">
      <c r="A23" s="3" t="s">
        <v>17</v>
      </c>
      <c r="B23" s="5">
        <v>22</v>
      </c>
      <c r="C23" s="4">
        <v>5</v>
      </c>
      <c r="D23" s="4">
        <v>55.929000000000002</v>
      </c>
      <c r="E23" s="4">
        <v>169</v>
      </c>
      <c r="F23" s="4">
        <v>17</v>
      </c>
      <c r="G23" s="4">
        <v>5</v>
      </c>
      <c r="H23" s="4">
        <f t="shared" si="0"/>
        <v>4.0240830291814342</v>
      </c>
      <c r="I23" s="4">
        <f t="shared" si="1"/>
        <v>5.1298987149230735</v>
      </c>
      <c r="J23" s="4">
        <f>IF(OR(C23="",D23="",E23="",D23&lt;=0,E23&lt;=0),"",EXP(Model!$G$3+Model!$G$4*LN(D23)+Model!$G$5*LN(E23)))</f>
        <v>7.4699912113448894</v>
      </c>
      <c r="K23" s="4">
        <f t="shared" si="2"/>
        <v>0.66934483034014247</v>
      </c>
      <c r="L23" s="3" t="str">
        <f t="shared" si="3"/>
        <v>rychlejší než očekáváno</v>
      </c>
    </row>
    <row r="24" spans="1:12">
      <c r="A24" s="3" t="s">
        <v>17</v>
      </c>
      <c r="B24" s="5">
        <v>23</v>
      </c>
      <c r="C24" s="4">
        <v>8</v>
      </c>
      <c r="D24" s="4">
        <v>73.137</v>
      </c>
      <c r="E24" s="4">
        <v>261</v>
      </c>
      <c r="F24" s="4">
        <v>32</v>
      </c>
      <c r="G24" s="4">
        <v>12</v>
      </c>
      <c r="H24" s="4">
        <f t="shared" si="0"/>
        <v>4.2923343946527703</v>
      </c>
      <c r="I24" s="4">
        <f t="shared" si="1"/>
        <v>5.5645204073226937</v>
      </c>
      <c r="J24" s="4">
        <f>IF(OR(C24="",D24="",E24="",D24&lt;=0,E24&lt;=0),"",EXP(Model!$G$3+Model!$G$4*LN(D24)+Model!$G$5*LN(E24)))</f>
        <v>10.361338431341053</v>
      </c>
      <c r="K24" s="4">
        <f t="shared" si="2"/>
        <v>0.7721010227599111</v>
      </c>
      <c r="L24" s="3" t="str">
        <f t="shared" si="3"/>
        <v>rychlejší než očekáváno</v>
      </c>
    </row>
    <row r="25" spans="1:12">
      <c r="A25" s="3" t="s">
        <v>17</v>
      </c>
      <c r="B25" s="5">
        <v>24</v>
      </c>
      <c r="C25" s="4">
        <v>11</v>
      </c>
      <c r="D25" s="4">
        <v>112.134</v>
      </c>
      <c r="E25" s="4">
        <v>312</v>
      </c>
      <c r="F25" s="4">
        <v>38</v>
      </c>
      <c r="G25" s="4">
        <v>13</v>
      </c>
      <c r="H25" s="4">
        <f t="shared" si="0"/>
        <v>4.7196945847162208</v>
      </c>
      <c r="I25" s="4">
        <f t="shared" si="1"/>
        <v>5.7430031878094825</v>
      </c>
      <c r="J25" s="4">
        <f>IF(OR(C25="",D25="",E25="",D25&lt;=0,E25&lt;=0),"",EXP(Model!$G$3+Model!$G$4*LN(D25)+Model!$G$5*LN(E25)))</f>
        <v>12.078780706728747</v>
      </c>
      <c r="K25" s="4">
        <f t="shared" si="2"/>
        <v>0.91068794666271335</v>
      </c>
      <c r="L25" s="3" t="str">
        <f t="shared" si="3"/>
        <v>přibližně očekávané</v>
      </c>
    </row>
    <row r="26" spans="1:12">
      <c r="A26" s="3" t="s">
        <v>17</v>
      </c>
      <c r="B26" s="5">
        <v>25</v>
      </c>
      <c r="C26" s="4">
        <v>5</v>
      </c>
      <c r="D26" s="4">
        <v>44.146000000000001</v>
      </c>
      <c r="E26" s="4">
        <v>138</v>
      </c>
      <c r="F26" s="4">
        <v>50</v>
      </c>
      <c r="G26" s="4">
        <v>15</v>
      </c>
      <c r="H26" s="4">
        <f t="shared" si="0"/>
        <v>3.7875023227190199</v>
      </c>
      <c r="I26" s="4">
        <f t="shared" si="1"/>
        <v>4.9272536851572051</v>
      </c>
      <c r="J26" s="4">
        <f>IF(OR(C26="",D26="",E26="",D26&lt;=0,E26&lt;=0),"",EXP(Model!$G$3+Model!$G$4*LN(D26)+Model!$G$5*LN(E26)))</f>
        <v>6.3703830330022644</v>
      </c>
      <c r="K26" s="4">
        <f t="shared" si="2"/>
        <v>0.78488216078956496</v>
      </c>
      <c r="L26" s="3" t="str">
        <f t="shared" si="3"/>
        <v>rychlejší než očekáváno</v>
      </c>
    </row>
    <row r="27" spans="1:12">
      <c r="A27" s="3" t="s">
        <v>17</v>
      </c>
      <c r="B27" s="5">
        <v>26</v>
      </c>
      <c r="C27" s="4">
        <v>6</v>
      </c>
      <c r="D27" s="4">
        <v>57.122999999999998</v>
      </c>
      <c r="E27" s="4">
        <v>180</v>
      </c>
      <c r="F27" s="4">
        <v>14</v>
      </c>
      <c r="G27" s="4">
        <v>5</v>
      </c>
      <c r="H27" s="4">
        <f t="shared" si="0"/>
        <v>4.0452068376605528</v>
      </c>
      <c r="I27" s="4">
        <f t="shared" si="1"/>
        <v>5.1929568508902104</v>
      </c>
      <c r="J27" s="4">
        <f>IF(OR(C27="",D27="",E27="",D27&lt;=0,E27&lt;=0),"",EXP(Model!$G$3+Model!$G$4*LN(D27)+Model!$G$5*LN(E27)))</f>
        <v>7.8248014389757019</v>
      </c>
      <c r="K27" s="4">
        <f t="shared" si="2"/>
        <v>0.76679262046366048</v>
      </c>
      <c r="L27" s="3" t="str">
        <f t="shared" si="3"/>
        <v>rychlejší než očekáváno</v>
      </c>
    </row>
    <row r="28" spans="1:12">
      <c r="A28" s="3" t="s">
        <v>17</v>
      </c>
      <c r="B28" s="5">
        <v>27</v>
      </c>
      <c r="C28" s="4">
        <v>4</v>
      </c>
      <c r="D28" s="4">
        <v>39.926000000000002</v>
      </c>
      <c r="E28" s="4">
        <v>110</v>
      </c>
      <c r="F28" s="4"/>
      <c r="G28" s="4"/>
      <c r="H28" s="4">
        <f t="shared" si="0"/>
        <v>3.6870277407504619</v>
      </c>
      <c r="I28" s="4">
        <f t="shared" si="1"/>
        <v>4.7004803657924166</v>
      </c>
      <c r="J28" s="4">
        <f>IF(OR(C28="",D28="",E28="",D28&lt;=0,E28&lt;=0),"",EXP(Model!$G$3+Model!$G$4*LN(D28)+Model!$G$5*LN(E28)))</f>
        <v>5.3833373379135745</v>
      </c>
      <c r="K28" s="4">
        <f t="shared" si="2"/>
        <v>0.74303350299616999</v>
      </c>
      <c r="L28" s="3" t="str">
        <f t="shared" si="3"/>
        <v>rychlejší než očekáváno</v>
      </c>
    </row>
    <row r="29" spans="1:12">
      <c r="A29" s="3" t="s">
        <v>17</v>
      </c>
      <c r="B29" s="5">
        <v>28</v>
      </c>
      <c r="C29" s="4">
        <v>19</v>
      </c>
      <c r="D29" s="4">
        <v>149.929</v>
      </c>
      <c r="E29" s="4">
        <v>442</v>
      </c>
      <c r="F29" s="4">
        <v>49</v>
      </c>
      <c r="G29" s="4">
        <v>20</v>
      </c>
      <c r="H29" s="4">
        <f t="shared" si="0"/>
        <v>5.0101618487053381</v>
      </c>
      <c r="I29" s="4">
        <f t="shared" si="1"/>
        <v>6.0913098820776979</v>
      </c>
      <c r="J29" s="4">
        <f>IF(OR(C29="",D29="",E29="",D29&lt;=0,E29&lt;=0),"",EXP(Model!$G$3+Model!$G$4*LN(D29)+Model!$G$5*LN(E29)))</f>
        <v>15.771146215277833</v>
      </c>
      <c r="K29" s="4">
        <f t="shared" si="2"/>
        <v>1.2047317132596431</v>
      </c>
      <c r="L29" s="3" t="str">
        <f t="shared" si="3"/>
        <v>pomalejší než očekáváno</v>
      </c>
    </row>
    <row r="30" spans="1:12">
      <c r="A30" s="3" t="s">
        <v>17</v>
      </c>
      <c r="B30" s="5">
        <v>29</v>
      </c>
      <c r="C30" s="4">
        <v>21</v>
      </c>
      <c r="D30" s="4">
        <v>154.637</v>
      </c>
      <c r="E30" s="4">
        <v>457</v>
      </c>
      <c r="F30" s="4">
        <v>108</v>
      </c>
      <c r="G30" s="4">
        <v>38</v>
      </c>
      <c r="H30" s="4">
        <f t="shared" si="0"/>
        <v>5.0410804348153615</v>
      </c>
      <c r="I30" s="4">
        <f t="shared" si="1"/>
        <v>6.1246833908942051</v>
      </c>
      <c r="J30" s="4">
        <f>IF(OR(C30="",D30="",E30="",D30&lt;=0,E30&lt;=0),"",EXP(Model!$G$3+Model!$G$4*LN(D30)+Model!$G$5*LN(E30)))</f>
        <v>16.18240173494209</v>
      </c>
      <c r="K30" s="4">
        <f t="shared" si="2"/>
        <v>1.2977060107620144</v>
      </c>
      <c r="L30" s="3" t="str">
        <f t="shared" si="3"/>
        <v>pomalejší než očekáváno</v>
      </c>
    </row>
    <row r="31" spans="1:12">
      <c r="A31" s="3" t="s">
        <v>17</v>
      </c>
      <c r="B31" s="5">
        <v>30</v>
      </c>
      <c r="C31" s="4">
        <v>5</v>
      </c>
      <c r="D31" s="4">
        <v>54.533999999999999</v>
      </c>
      <c r="E31" s="4">
        <v>141</v>
      </c>
      <c r="F31" s="4">
        <v>22</v>
      </c>
      <c r="G31" s="4">
        <v>7</v>
      </c>
      <c r="H31" s="4">
        <f t="shared" si="0"/>
        <v>3.9988243603646882</v>
      </c>
      <c r="I31" s="4">
        <f t="shared" si="1"/>
        <v>4.9487598903781684</v>
      </c>
      <c r="J31" s="4">
        <f>IF(OR(C31="",D31="",E31="",D31&lt;=0,E31&lt;=0),"",EXP(Model!$G$3+Model!$G$4*LN(D31)+Model!$G$5*LN(E31)))</f>
        <v>6.5516430544715796</v>
      </c>
      <c r="K31" s="4">
        <f t="shared" si="2"/>
        <v>0.76316733961680594</v>
      </c>
      <c r="L31" s="3" t="str">
        <f t="shared" si="3"/>
        <v>rychlejší než očekáváno</v>
      </c>
    </row>
    <row r="32" spans="1:12">
      <c r="A32" s="3" t="s">
        <v>17</v>
      </c>
      <c r="B32" s="5">
        <v>31</v>
      </c>
      <c r="C32" s="4">
        <v>11</v>
      </c>
      <c r="D32" s="4">
        <v>102.739</v>
      </c>
      <c r="E32" s="4">
        <v>304</v>
      </c>
      <c r="F32" s="4">
        <v>21</v>
      </c>
      <c r="G32" s="4">
        <v>8</v>
      </c>
      <c r="H32" s="4">
        <f t="shared" si="0"/>
        <v>4.6321917916843747</v>
      </c>
      <c r="I32" s="4">
        <f t="shared" si="1"/>
        <v>5.7170277014062219</v>
      </c>
      <c r="J32" s="4">
        <f>IF(OR(C32="",D32="",E32="",D32&lt;=0,E32&lt;=0),"",EXP(Model!$G$3+Model!$G$4*LN(D32)+Model!$G$5*LN(E32)))</f>
        <v>11.794265557459148</v>
      </c>
      <c r="K32" s="4">
        <f t="shared" si="2"/>
        <v>0.93265663270089549</v>
      </c>
      <c r="L32" s="3" t="str">
        <f t="shared" si="3"/>
        <v>přibližně očekávané</v>
      </c>
    </row>
    <row r="33" spans="1:12">
      <c r="A33" s="3" t="s">
        <v>17</v>
      </c>
      <c r="B33" s="5">
        <v>32</v>
      </c>
      <c r="C33" s="4">
        <v>15</v>
      </c>
      <c r="D33" s="4">
        <v>133.04499999999999</v>
      </c>
      <c r="E33" s="4">
        <v>397</v>
      </c>
      <c r="F33" s="4">
        <v>65</v>
      </c>
      <c r="G33" s="4">
        <v>21</v>
      </c>
      <c r="H33" s="4">
        <f t="shared" si="0"/>
        <v>4.8906874168603611</v>
      </c>
      <c r="I33" s="4">
        <f t="shared" si="1"/>
        <v>5.9839362806871907</v>
      </c>
      <c r="J33" s="4">
        <f>IF(OR(C33="",D33="",E33="",D33&lt;=0,E33&lt;=0),"",EXP(Model!$G$3+Model!$G$4*LN(D33)+Model!$G$5*LN(E33)))</f>
        <v>14.500200497818023</v>
      </c>
      <c r="K33" s="4">
        <f t="shared" si="2"/>
        <v>1.0344684545746237</v>
      </c>
      <c r="L33" s="3" t="str">
        <f t="shared" si="3"/>
        <v>přibližně očekávané</v>
      </c>
    </row>
    <row r="34" spans="1:12">
      <c r="A34" s="3" t="s">
        <v>17</v>
      </c>
      <c r="B34" s="5">
        <v>33</v>
      </c>
      <c r="C34" s="4">
        <v>8</v>
      </c>
      <c r="D34" s="4">
        <v>57.732999999999997</v>
      </c>
      <c r="E34" s="4">
        <v>182</v>
      </c>
      <c r="F34" s="4">
        <v>60</v>
      </c>
      <c r="G34" s="4">
        <v>24</v>
      </c>
      <c r="H34" s="4">
        <f t="shared" ref="H34:H65" si="4">IF(OR(D34="",D34&lt;=0),"",LN(D34))</f>
        <v>4.0558289337715019</v>
      </c>
      <c r="I34" s="4">
        <f t="shared" ref="I34:I65" si="5">IF(OR(E34="",E34&lt;=0),"",LN(E34))</f>
        <v>5.2040066870767951</v>
      </c>
      <c r="J34" s="4">
        <f>IF(OR(C34="",D34="",E34="",D34&lt;=0,E34&lt;=0),"",EXP(Model!$G$3+Model!$G$4*LN(D34)+Model!$G$5*LN(E34)))</f>
        <v>7.891960571102115</v>
      </c>
      <c r="K34" s="4">
        <f t="shared" ref="K34:K65" si="6">IF(OR(C34="",J34=""),"",C34/J34)</f>
        <v>1.013689808498726</v>
      </c>
      <c r="L34" s="3" t="str">
        <f t="shared" ref="L34:L65" si="7">IF(K34="","",IF(K34&lt;0.9,"rychlejší než očekáváno",IF(K34&gt;1.1,"pomalejší než očekáváno","přibližně očekávané")))</f>
        <v>přibližně očekávané</v>
      </c>
    </row>
    <row r="35" spans="1:12">
      <c r="A35" s="3" t="s">
        <v>17</v>
      </c>
      <c r="B35" s="5">
        <v>34</v>
      </c>
      <c r="C35" s="4">
        <v>11</v>
      </c>
      <c r="D35" s="4">
        <v>98.515000000000001</v>
      </c>
      <c r="E35" s="4">
        <v>355</v>
      </c>
      <c r="F35" s="4">
        <v>21</v>
      </c>
      <c r="G35" s="4">
        <v>7</v>
      </c>
      <c r="H35" s="4">
        <f t="shared" si="4"/>
        <v>4.5902088208479315</v>
      </c>
      <c r="I35" s="4">
        <f t="shared" si="5"/>
        <v>5.872117789475416</v>
      </c>
      <c r="J35" s="4">
        <f>IF(OR(C35="",D35="",E35="",D35&lt;=0,E35&lt;=0),"",EXP(Model!$G$3+Model!$G$4*LN(D35)+Model!$G$5*LN(E35)))</f>
        <v>13.145981408254775</v>
      </c>
      <c r="K35" s="4">
        <f t="shared" si="6"/>
        <v>0.83675761119612979</v>
      </c>
      <c r="L35" s="3" t="str">
        <f t="shared" si="7"/>
        <v>rychlejší než očekáváno</v>
      </c>
    </row>
    <row r="36" spans="1:12">
      <c r="A36" s="3" t="s">
        <v>17</v>
      </c>
      <c r="B36" s="5">
        <v>35</v>
      </c>
      <c r="C36" s="4">
        <v>11</v>
      </c>
      <c r="D36" s="4">
        <v>113.447</v>
      </c>
      <c r="E36" s="4">
        <v>331</v>
      </c>
      <c r="F36" s="4">
        <v>72</v>
      </c>
      <c r="G36" s="4">
        <v>35</v>
      </c>
      <c r="H36" s="4">
        <f t="shared" si="4"/>
        <v>4.7313357675090968</v>
      </c>
      <c r="I36" s="4">
        <f t="shared" si="5"/>
        <v>5.8021183753770629</v>
      </c>
      <c r="J36" s="4">
        <f>IF(OR(C36="",D36="",E36="",D36&lt;=0,E36&lt;=0),"",EXP(Model!$G$3+Model!$G$4*LN(D36)+Model!$G$5*LN(E36)))</f>
        <v>12.609672191454049</v>
      </c>
      <c r="K36" s="4">
        <f t="shared" si="6"/>
        <v>0.87234623017837276</v>
      </c>
      <c r="L36" s="3" t="str">
        <f t="shared" si="7"/>
        <v>rychlejší než očekáváno</v>
      </c>
    </row>
    <row r="37" spans="1:12">
      <c r="A37" s="3" t="s">
        <v>17</v>
      </c>
      <c r="B37" s="5">
        <v>36</v>
      </c>
      <c r="C37" s="4">
        <v>15</v>
      </c>
      <c r="D37" s="4">
        <v>142.25899999999999</v>
      </c>
      <c r="E37" s="4">
        <v>414</v>
      </c>
      <c r="F37" s="4">
        <v>118</v>
      </c>
      <c r="G37" s="4">
        <v>41</v>
      </c>
      <c r="H37" s="4">
        <f t="shared" si="4"/>
        <v>4.9576493398978423</v>
      </c>
      <c r="I37" s="4">
        <f t="shared" si="5"/>
        <v>6.0258659738253142</v>
      </c>
      <c r="J37" s="4">
        <f>IF(OR(C37="",D37="",E37="",D37&lt;=0,E37&lt;=0),"",EXP(Model!$G$3+Model!$G$4*LN(D37)+Model!$G$5*LN(E37)))</f>
        <v>15.002083086004427</v>
      </c>
      <c r="K37" s="4">
        <f t="shared" si="6"/>
        <v>0.99986114688257055</v>
      </c>
      <c r="L37" s="3" t="str">
        <f t="shared" si="7"/>
        <v>přibližně očekávané</v>
      </c>
    </row>
    <row r="38" spans="1:12">
      <c r="A38" s="3" t="s">
        <v>17</v>
      </c>
      <c r="B38" s="5">
        <v>37</v>
      </c>
      <c r="C38" s="4">
        <v>23</v>
      </c>
      <c r="D38" s="4">
        <v>234.24299999999999</v>
      </c>
      <c r="E38" s="4">
        <v>788</v>
      </c>
      <c r="F38" s="4">
        <v>18</v>
      </c>
      <c r="G38" s="4">
        <v>4</v>
      </c>
      <c r="H38" s="4">
        <f t="shared" si="4"/>
        <v>5.4563590380679825</v>
      </c>
      <c r="I38" s="4">
        <f t="shared" si="5"/>
        <v>6.6694980898578793</v>
      </c>
      <c r="J38" s="4">
        <f>IF(OR(C38="",D38="",E38="",D38&lt;=0,E38&lt;=0),"",EXP(Model!$G$3+Model!$G$4*LN(D38)+Model!$G$5*LN(E38)))</f>
        <v>24.503123493973245</v>
      </c>
      <c r="K38" s="4">
        <f t="shared" si="6"/>
        <v>0.93865584139332481</v>
      </c>
      <c r="L38" s="3" t="str">
        <f t="shared" si="7"/>
        <v>přibližně očekávané</v>
      </c>
    </row>
    <row r="39" spans="1:12">
      <c r="A39" s="3" t="s">
        <v>17</v>
      </c>
      <c r="B39" s="5">
        <v>38</v>
      </c>
      <c r="C39" s="4"/>
      <c r="D39" s="4">
        <v>145.26400000000001</v>
      </c>
      <c r="E39" s="4">
        <v>469</v>
      </c>
      <c r="F39" s="4">
        <v>107</v>
      </c>
      <c r="G39" s="4">
        <v>26</v>
      </c>
      <c r="H39" s="4">
        <f t="shared" si="4"/>
        <v>4.9785527766294013</v>
      </c>
      <c r="I39" s="4">
        <f t="shared" si="5"/>
        <v>6.1506027684462792</v>
      </c>
      <c r="J39" s="4" t="str">
        <f>IF(OR(C39="",D39="",E39="",D39&lt;=0,E39&lt;=0),"",EXP(Model!$G$3+Model!$G$4*LN(D39)+Model!$G$5*LN(E39)))</f>
        <v/>
      </c>
      <c r="K39" s="4" t="str">
        <f t="shared" si="6"/>
        <v/>
      </c>
      <c r="L39" s="3" t="str">
        <f t="shared" si="7"/>
        <v/>
      </c>
    </row>
    <row r="40" spans="1:12">
      <c r="A40" s="3" t="s">
        <v>17</v>
      </c>
      <c r="B40" s="5">
        <v>39</v>
      </c>
      <c r="C40" s="4">
        <v>6</v>
      </c>
      <c r="D40" s="4">
        <v>49.317999999999998</v>
      </c>
      <c r="E40" s="4">
        <v>145</v>
      </c>
      <c r="F40" s="4"/>
      <c r="G40" s="4"/>
      <c r="H40" s="4">
        <f t="shared" si="4"/>
        <v>3.8982891259735037</v>
      </c>
      <c r="I40" s="4">
        <f t="shared" si="5"/>
        <v>4.9767337424205742</v>
      </c>
      <c r="J40" s="4">
        <f>IF(OR(C40="",D40="",E40="",D40&lt;=0,E40&lt;=0),"",EXP(Model!$G$3+Model!$G$4*LN(D40)+Model!$G$5*LN(E40)))</f>
        <v>6.6440170298332752</v>
      </c>
      <c r="K40" s="4">
        <f t="shared" si="6"/>
        <v>0.90306812475924125</v>
      </c>
      <c r="L40" s="3" t="str">
        <f t="shared" si="7"/>
        <v>přibližně očekávané</v>
      </c>
    </row>
    <row r="41" spans="1:12">
      <c r="A41" s="3" t="s">
        <v>17</v>
      </c>
      <c r="B41" s="5">
        <v>40</v>
      </c>
      <c r="C41" s="4">
        <v>7</v>
      </c>
      <c r="D41" s="4">
        <v>56.716000000000001</v>
      </c>
      <c r="E41" s="4">
        <v>141</v>
      </c>
      <c r="F41" s="4">
        <v>39</v>
      </c>
      <c r="G41" s="4">
        <v>17</v>
      </c>
      <c r="H41" s="4">
        <f t="shared" si="4"/>
        <v>4.0380563578753117</v>
      </c>
      <c r="I41" s="4">
        <f t="shared" si="5"/>
        <v>4.9487598903781684</v>
      </c>
      <c r="J41" s="4">
        <f>IF(OR(C41="",D41="",E41="",D41&lt;=0,E41&lt;=0),"",EXP(Model!$G$3+Model!$G$4*LN(D41)+Model!$G$5*LN(E41)))</f>
        <v>6.5670615158026884</v>
      </c>
      <c r="K41" s="4">
        <f t="shared" si="6"/>
        <v>1.0659257543355589</v>
      </c>
      <c r="L41" s="3" t="str">
        <f t="shared" si="7"/>
        <v>přibližně očekávané</v>
      </c>
    </row>
    <row r="42" spans="1:12">
      <c r="A42" s="3" t="s">
        <v>17</v>
      </c>
      <c r="B42" s="5">
        <v>41</v>
      </c>
      <c r="C42" s="4">
        <v>16</v>
      </c>
      <c r="D42" s="4">
        <v>173.12299999999999</v>
      </c>
      <c r="E42" s="4">
        <v>422</v>
      </c>
      <c r="F42" s="4">
        <v>68</v>
      </c>
      <c r="G42" s="4">
        <v>28</v>
      </c>
      <c r="H42" s="4">
        <f t="shared" si="4"/>
        <v>5.154002324528304</v>
      </c>
      <c r="I42" s="4">
        <f t="shared" si="5"/>
        <v>6.045005314036012</v>
      </c>
      <c r="J42" s="4">
        <f>IF(OR(C42="",D42="",E42="",D42&lt;=0,E42&lt;=0),"",EXP(Model!$G$3+Model!$G$4*LN(D42)+Model!$G$5*LN(E42)))</f>
        <v>15.389018633768293</v>
      </c>
      <c r="K42" s="4">
        <f t="shared" si="6"/>
        <v>1.0397024255264091</v>
      </c>
      <c r="L42" s="3" t="str">
        <f t="shared" si="7"/>
        <v>přibližně očekávané</v>
      </c>
    </row>
    <row r="43" spans="1:12">
      <c r="A43" s="3" t="s">
        <v>17</v>
      </c>
      <c r="B43" s="5">
        <v>42</v>
      </c>
      <c r="C43" s="4">
        <v>16</v>
      </c>
      <c r="D43" s="4">
        <v>140.94900000000001</v>
      </c>
      <c r="E43" s="4">
        <v>518</v>
      </c>
      <c r="F43" s="4">
        <v>5</v>
      </c>
      <c r="G43" s="4">
        <v>0</v>
      </c>
      <c r="H43" s="4">
        <f t="shared" si="4"/>
        <v>4.9483981228205165</v>
      </c>
      <c r="I43" s="4">
        <f t="shared" si="5"/>
        <v>6.2499752422594828</v>
      </c>
      <c r="J43" s="4">
        <f>IF(OR(C43="",D43="",E43="",D43&lt;=0,E43&lt;=0),"",EXP(Model!$G$3+Model!$G$4*LN(D43)+Model!$G$5*LN(E43)))</f>
        <v>17.602815559370768</v>
      </c>
      <c r="K43" s="4">
        <f t="shared" si="6"/>
        <v>0.90894550056695234</v>
      </c>
      <c r="L43" s="3" t="str">
        <f t="shared" si="7"/>
        <v>přibližně očekávané</v>
      </c>
    </row>
    <row r="44" spans="1:12">
      <c r="A44" s="3" t="s">
        <v>17</v>
      </c>
      <c r="B44" s="5">
        <v>43</v>
      </c>
      <c r="C44" s="4">
        <v>10</v>
      </c>
      <c r="D44" s="4">
        <v>115.744</v>
      </c>
      <c r="E44" s="4">
        <v>303</v>
      </c>
      <c r="F44" s="4">
        <v>19</v>
      </c>
      <c r="G44" s="4">
        <v>7</v>
      </c>
      <c r="H44" s="4">
        <f t="shared" si="4"/>
        <v>4.7513808557696873</v>
      </c>
      <c r="I44" s="4">
        <f t="shared" si="5"/>
        <v>5.7137328055093688</v>
      </c>
      <c r="J44" s="4">
        <f>IF(OR(C44="",D44="",E44="",D44&lt;=0,E44&lt;=0),"",EXP(Model!$G$3+Model!$G$4*LN(D44)+Model!$G$5*LN(E44)))</f>
        <v>11.850809083928571</v>
      </c>
      <c r="K44" s="4">
        <f t="shared" si="6"/>
        <v>0.84382424264698197</v>
      </c>
      <c r="L44" s="3" t="str">
        <f t="shared" si="7"/>
        <v>rychlejší než očekáváno</v>
      </c>
    </row>
    <row r="45" spans="1:12">
      <c r="A45" s="3" t="s">
        <v>17</v>
      </c>
      <c r="B45" s="5">
        <v>44</v>
      </c>
      <c r="C45" s="4">
        <v>6</v>
      </c>
      <c r="D45" s="4">
        <v>63.031999999999996</v>
      </c>
      <c r="E45" s="4">
        <v>163</v>
      </c>
      <c r="F45" s="4">
        <v>29</v>
      </c>
      <c r="G45" s="4">
        <v>12</v>
      </c>
      <c r="H45" s="4">
        <f t="shared" si="4"/>
        <v>4.1436425339433871</v>
      </c>
      <c r="I45" s="4">
        <f t="shared" si="5"/>
        <v>5.0937502008067623</v>
      </c>
      <c r="J45" s="4">
        <f>IF(OR(C45="",D45="",E45="",D45&lt;=0,E45&lt;=0),"",EXP(Model!$G$3+Model!$G$4*LN(D45)+Model!$G$5*LN(E45)))</f>
        <v>7.3315072154517891</v>
      </c>
      <c r="K45" s="4">
        <f t="shared" si="6"/>
        <v>0.81838560935389637</v>
      </c>
      <c r="L45" s="3" t="str">
        <f t="shared" si="7"/>
        <v>rychlejší než očekáváno</v>
      </c>
    </row>
    <row r="46" spans="1:12">
      <c r="A46" s="3" t="s">
        <v>18</v>
      </c>
      <c r="B46" s="5">
        <v>1</v>
      </c>
      <c r="C46" s="4">
        <v>11</v>
      </c>
      <c r="D46" s="4">
        <v>77.742000000000004</v>
      </c>
      <c r="E46" s="4">
        <v>221</v>
      </c>
      <c r="F46" s="4"/>
      <c r="G46" s="4"/>
      <c r="H46" s="4">
        <f t="shared" si="4"/>
        <v>4.3533956518747292</v>
      </c>
      <c r="I46" s="4">
        <f t="shared" si="5"/>
        <v>5.3981627015177525</v>
      </c>
      <c r="J46" s="4">
        <f>IF(OR(C46="",D46="",E46="",D46&lt;=0,E46&lt;=0),"",EXP(Model!$G$3+Model!$G$4*LN(D46)+Model!$G$5*LN(E46)))</f>
        <v>9.231819324948221</v>
      </c>
      <c r="K46" s="4">
        <f t="shared" si="6"/>
        <v>1.1915311178451486</v>
      </c>
      <c r="L46" s="3" t="str">
        <f t="shared" si="7"/>
        <v>pomalejší než očekáváno</v>
      </c>
    </row>
    <row r="47" spans="1:12">
      <c r="A47" s="3" t="s">
        <v>18</v>
      </c>
      <c r="B47" s="5">
        <v>2</v>
      </c>
      <c r="C47" s="4">
        <v>10</v>
      </c>
      <c r="D47" s="4">
        <v>46.552999999999997</v>
      </c>
      <c r="E47" s="4">
        <v>154</v>
      </c>
      <c r="F47" s="4">
        <v>11</v>
      </c>
      <c r="G47" s="4">
        <v>2</v>
      </c>
      <c r="H47" s="4">
        <f t="shared" si="4"/>
        <v>3.8405914484778325</v>
      </c>
      <c r="I47" s="4">
        <f t="shared" si="5"/>
        <v>5.0369526024136295</v>
      </c>
      <c r="J47" s="4">
        <f>IF(OR(C47="",D47="",E47="",D47&lt;=0,E47&lt;=0),"",EXP(Model!$G$3+Model!$G$4*LN(D47)+Model!$G$5*LN(E47)))</f>
        <v>6.9127409185081818</v>
      </c>
      <c r="K47" s="4">
        <f t="shared" si="6"/>
        <v>1.4466041933129574</v>
      </c>
      <c r="L47" s="3" t="str">
        <f t="shared" si="7"/>
        <v>pomalejší než očekáváno</v>
      </c>
    </row>
    <row r="48" spans="1:12">
      <c r="A48" s="3" t="s">
        <v>18</v>
      </c>
      <c r="B48" s="5">
        <v>3</v>
      </c>
      <c r="C48" s="4">
        <v>9</v>
      </c>
      <c r="D48" s="4">
        <v>94.644999999999996</v>
      </c>
      <c r="E48" s="4">
        <v>266</v>
      </c>
      <c r="F48" s="4">
        <v>13</v>
      </c>
      <c r="G48" s="4">
        <v>5</v>
      </c>
      <c r="H48" s="4">
        <f t="shared" si="4"/>
        <v>4.5501330500581831</v>
      </c>
      <c r="I48" s="4">
        <f t="shared" si="5"/>
        <v>5.5834963087816991</v>
      </c>
      <c r="J48" s="4">
        <f>IF(OR(C48="",D48="",E48="",D48&lt;=0,E48&lt;=0),"",EXP(Model!$G$3+Model!$G$4*LN(D48)+Model!$G$5*LN(E48)))</f>
        <v>10.666533136667525</v>
      </c>
      <c r="K48" s="4">
        <f t="shared" si="6"/>
        <v>0.8437605625637995</v>
      </c>
      <c r="L48" s="3" t="str">
        <f t="shared" si="7"/>
        <v>rychlejší než očekáváno</v>
      </c>
    </row>
    <row r="49" spans="1:12">
      <c r="A49" s="3" t="s">
        <v>18</v>
      </c>
      <c r="B49" s="5">
        <v>4</v>
      </c>
      <c r="C49" s="4">
        <v>4</v>
      </c>
      <c r="D49" s="4">
        <v>91.531999999999996</v>
      </c>
      <c r="E49" s="4">
        <v>229</v>
      </c>
      <c r="F49" s="4"/>
      <c r="G49" s="4"/>
      <c r="H49" s="4">
        <f t="shared" si="4"/>
        <v>4.5166886379172775</v>
      </c>
      <c r="I49" s="4">
        <f t="shared" si="5"/>
        <v>5.43372200355424</v>
      </c>
      <c r="J49" s="4">
        <f>IF(OR(C49="",D49="",E49="",D49&lt;=0,E49&lt;=0),"",EXP(Model!$G$3+Model!$G$4*LN(D49)+Model!$G$5*LN(E49)))</f>
        <v>9.5629316986138129</v>
      </c>
      <c r="K49" s="4">
        <f t="shared" si="6"/>
        <v>0.4182817702838782</v>
      </c>
      <c r="L49" s="3" t="str">
        <f t="shared" si="7"/>
        <v>rychlejší než očekáváno</v>
      </c>
    </row>
    <row r="50" spans="1:12">
      <c r="A50" s="3" t="s">
        <v>18</v>
      </c>
      <c r="B50" s="5">
        <v>5</v>
      </c>
      <c r="C50" s="4">
        <v>7</v>
      </c>
      <c r="D50" s="4">
        <v>66.754000000000005</v>
      </c>
      <c r="E50" s="4">
        <v>181</v>
      </c>
      <c r="F50" s="4"/>
      <c r="G50" s="4"/>
      <c r="H50" s="4">
        <f t="shared" si="4"/>
        <v>4.2010142205785552</v>
      </c>
      <c r="I50" s="4">
        <f t="shared" si="5"/>
        <v>5.1984970312658261</v>
      </c>
      <c r="J50" s="4">
        <f>IF(OR(C50="",D50="",E50="",D50&lt;=0,E50&lt;=0),"",EXP(Model!$G$3+Model!$G$4*LN(D50)+Model!$G$5*LN(E50)))</f>
        <v>7.9295753053034881</v>
      </c>
      <c r="K50" s="4">
        <f t="shared" si="6"/>
        <v>0.88277111074514092</v>
      </c>
      <c r="L50" s="3" t="str">
        <f t="shared" si="7"/>
        <v>rychlejší než očekáváno</v>
      </c>
    </row>
    <row r="51" spans="1:12">
      <c r="A51" s="3" t="s">
        <v>18</v>
      </c>
      <c r="B51" s="5">
        <v>6</v>
      </c>
      <c r="C51" s="4"/>
      <c r="D51" s="4">
        <v>108.349</v>
      </c>
      <c r="E51" s="4">
        <v>348</v>
      </c>
      <c r="F51" s="4">
        <v>20</v>
      </c>
      <c r="G51" s="4">
        <v>5</v>
      </c>
      <c r="H51" s="4">
        <f t="shared" si="4"/>
        <v>4.6853574985904469</v>
      </c>
      <c r="I51" s="4">
        <f t="shared" si="5"/>
        <v>5.8522024797744745</v>
      </c>
      <c r="J51" s="4" t="str">
        <f>IF(OR(C51="",D51="",E51="",D51&lt;=0,E51&lt;=0),"",EXP(Model!$G$3+Model!$G$4*LN(D51)+Model!$G$5*LN(E51)))</f>
        <v/>
      </c>
      <c r="K51" s="4" t="str">
        <f t="shared" si="6"/>
        <v/>
      </c>
      <c r="L51" s="3" t="str">
        <f t="shared" si="7"/>
        <v/>
      </c>
    </row>
    <row r="52" spans="1:12">
      <c r="A52" s="3" t="s">
        <v>18</v>
      </c>
      <c r="B52" s="5">
        <v>7</v>
      </c>
      <c r="C52" s="4">
        <v>11</v>
      </c>
      <c r="D52" s="4">
        <v>86.539000000000001</v>
      </c>
      <c r="E52" s="4">
        <v>255</v>
      </c>
      <c r="F52" s="4">
        <v>51</v>
      </c>
      <c r="G52" s="4">
        <v>12</v>
      </c>
      <c r="H52" s="4">
        <f t="shared" si="4"/>
        <v>4.4605951793798484</v>
      </c>
      <c r="I52" s="4">
        <f t="shared" si="5"/>
        <v>5.5412635451584258</v>
      </c>
      <c r="J52" s="4">
        <f>IF(OR(C52="",D52="",E52="",D52&lt;=0,E52&lt;=0),"",EXP(Model!$G$3+Model!$G$4*LN(D52)+Model!$G$5*LN(E52)))</f>
        <v>10.293523492782201</v>
      </c>
      <c r="K52" s="4">
        <f t="shared" si="6"/>
        <v>1.0686331077704518</v>
      </c>
      <c r="L52" s="3" t="str">
        <f t="shared" si="7"/>
        <v>přibližně očekávané</v>
      </c>
    </row>
    <row r="53" spans="1:12">
      <c r="A53" s="3" t="s">
        <v>18</v>
      </c>
      <c r="B53" s="5">
        <v>8</v>
      </c>
      <c r="C53" s="4">
        <v>5</v>
      </c>
      <c r="D53" s="4">
        <v>43.448999999999998</v>
      </c>
      <c r="E53" s="4">
        <v>137</v>
      </c>
      <c r="F53" s="4">
        <v>10</v>
      </c>
      <c r="G53" s="4">
        <v>4</v>
      </c>
      <c r="H53" s="4">
        <f t="shared" si="4"/>
        <v>3.7715878364868289</v>
      </c>
      <c r="I53" s="4">
        <f t="shared" si="5"/>
        <v>4.9199809258281251</v>
      </c>
      <c r="J53" s="4">
        <f>IF(OR(C53="",D53="",E53="",D53&lt;=0,E53&lt;=0),"",EXP(Model!$G$3+Model!$G$4*LN(D53)+Model!$G$5*LN(E53)))</f>
        <v>6.3312647253151129</v>
      </c>
      <c r="K53" s="4">
        <f t="shared" si="6"/>
        <v>0.78973162818604858</v>
      </c>
      <c r="L53" s="3" t="str">
        <f t="shared" si="7"/>
        <v>rychlejší než očekáváno</v>
      </c>
    </row>
    <row r="54" spans="1:12">
      <c r="A54" s="3" t="s">
        <v>18</v>
      </c>
      <c r="B54" s="5">
        <v>9</v>
      </c>
      <c r="C54" s="4"/>
      <c r="D54" s="4">
        <v>167.94499999999999</v>
      </c>
      <c r="E54" s="4">
        <v>485</v>
      </c>
      <c r="F54" s="4">
        <v>29</v>
      </c>
      <c r="G54" s="4">
        <v>11</v>
      </c>
      <c r="H54" s="4">
        <f t="shared" si="4"/>
        <v>5.1236365448500347</v>
      </c>
      <c r="I54" s="4">
        <f t="shared" si="5"/>
        <v>6.1841488909374833</v>
      </c>
      <c r="J54" s="4" t="str">
        <f>IF(OR(C54="",D54="",E54="",D54&lt;=0,E54&lt;=0),"",EXP(Model!$G$3+Model!$G$4*LN(D54)+Model!$G$5*LN(E54)))</f>
        <v/>
      </c>
      <c r="K54" s="4" t="str">
        <f t="shared" si="6"/>
        <v/>
      </c>
      <c r="L54" s="3" t="str">
        <f t="shared" si="7"/>
        <v/>
      </c>
    </row>
    <row r="55" spans="1:12">
      <c r="A55" s="3" t="s">
        <v>18</v>
      </c>
      <c r="B55" s="5">
        <v>10</v>
      </c>
      <c r="C55" s="4">
        <v>4</v>
      </c>
      <c r="D55" s="4">
        <v>41.515999999999998</v>
      </c>
      <c r="E55" s="4">
        <v>90</v>
      </c>
      <c r="F55" s="4">
        <v>12</v>
      </c>
      <c r="G55" s="4">
        <v>4</v>
      </c>
      <c r="H55" s="4">
        <f t="shared" si="4"/>
        <v>3.7260788951030426</v>
      </c>
      <c r="I55" s="4">
        <f t="shared" si="5"/>
        <v>4.499809670330265</v>
      </c>
      <c r="J55" s="4">
        <f>IF(OR(C55="",D55="",E55="",D55&lt;=0,E55&lt;=0),"",EXP(Model!$G$3+Model!$G$4*LN(D55)+Model!$G$5*LN(E55)))</f>
        <v>4.6739391369083512</v>
      </c>
      <c r="K55" s="4">
        <f t="shared" si="6"/>
        <v>0.8558091756936872</v>
      </c>
      <c r="L55" s="3" t="str">
        <f t="shared" si="7"/>
        <v>rychlejší než očekáváno</v>
      </c>
    </row>
    <row r="56" spans="1:12">
      <c r="A56" s="3" t="s">
        <v>18</v>
      </c>
      <c r="B56" s="5">
        <v>11</v>
      </c>
      <c r="C56" s="4">
        <v>10</v>
      </c>
      <c r="D56" s="4">
        <v>82.143000000000001</v>
      </c>
      <c r="E56" s="4">
        <v>195</v>
      </c>
      <c r="F56" s="4">
        <v>26</v>
      </c>
      <c r="G56" s="4">
        <v>7</v>
      </c>
      <c r="H56" s="4">
        <f t="shared" si="4"/>
        <v>4.4084616308709599</v>
      </c>
      <c r="I56" s="4">
        <f t="shared" si="5"/>
        <v>5.2729995585637468</v>
      </c>
      <c r="J56" s="4">
        <f>IF(OR(C56="",D56="",E56="",D56&lt;=0,E56&lt;=0),"",EXP(Model!$G$3+Model!$G$4*LN(D56)+Model!$G$5*LN(E56)))</f>
        <v>8.4685554268607302</v>
      </c>
      <c r="K56" s="4">
        <f t="shared" si="6"/>
        <v>1.1808389383957745</v>
      </c>
      <c r="L56" s="3" t="str">
        <f t="shared" si="7"/>
        <v>pomalejší než očekáváno</v>
      </c>
    </row>
    <row r="57" spans="1:12">
      <c r="A57" s="3" t="s">
        <v>18</v>
      </c>
      <c r="B57" s="5">
        <v>12</v>
      </c>
      <c r="C57" s="4">
        <v>5</v>
      </c>
      <c r="D57" s="4">
        <v>44.954999999999998</v>
      </c>
      <c r="E57" s="4">
        <v>144</v>
      </c>
      <c r="F57" s="4">
        <v>9</v>
      </c>
      <c r="G57" s="4">
        <v>3</v>
      </c>
      <c r="H57" s="4">
        <f t="shared" si="4"/>
        <v>3.8056619894367363</v>
      </c>
      <c r="I57" s="4">
        <f t="shared" si="5"/>
        <v>4.9698132995760007</v>
      </c>
      <c r="J57" s="4">
        <f>IF(OR(C57="",D57="",E57="",D57&lt;=0,E57&lt;=0),"",EXP(Model!$G$3+Model!$G$4*LN(D57)+Model!$G$5*LN(E57)))</f>
        <v>6.5745957018407966</v>
      </c>
      <c r="K57" s="4">
        <f t="shared" si="6"/>
        <v>0.76050303725901636</v>
      </c>
      <c r="L57" s="3" t="str">
        <f t="shared" si="7"/>
        <v>rychlejší než očekáváno</v>
      </c>
    </row>
    <row r="58" spans="1:12">
      <c r="A58" s="3" t="s">
        <v>18</v>
      </c>
      <c r="B58" s="5">
        <v>13</v>
      </c>
      <c r="C58" s="4">
        <v>17</v>
      </c>
      <c r="D58" s="4">
        <v>91.388000000000005</v>
      </c>
      <c r="E58" s="4">
        <v>308</v>
      </c>
      <c r="F58" s="4">
        <v>19</v>
      </c>
      <c r="G58" s="4">
        <v>5</v>
      </c>
      <c r="H58" s="4">
        <f t="shared" si="4"/>
        <v>4.5151141788122366</v>
      </c>
      <c r="I58" s="4">
        <f t="shared" si="5"/>
        <v>5.730099782973574</v>
      </c>
      <c r="J58" s="4">
        <f>IF(OR(C58="",D58="",E58="",D58&lt;=0,E58&lt;=0),"",EXP(Model!$G$3+Model!$G$4*LN(D58)+Model!$G$5*LN(E58)))</f>
        <v>11.821927321048369</v>
      </c>
      <c r="K58" s="4">
        <f t="shared" si="6"/>
        <v>1.4380057953606535</v>
      </c>
      <c r="L58" s="3" t="str">
        <f t="shared" si="7"/>
        <v>pomalejší než očekáváno</v>
      </c>
    </row>
    <row r="59" spans="1:12">
      <c r="A59" s="3" t="s">
        <v>18</v>
      </c>
      <c r="B59" s="5">
        <v>14</v>
      </c>
      <c r="C59" s="4">
        <v>12</v>
      </c>
      <c r="D59" s="4">
        <v>52.947000000000003</v>
      </c>
      <c r="E59" s="4">
        <v>150</v>
      </c>
      <c r="F59" s="4">
        <v>9</v>
      </c>
      <c r="G59" s="4">
        <v>3</v>
      </c>
      <c r="H59" s="4">
        <f t="shared" si="4"/>
        <v>3.9692914132185382</v>
      </c>
      <c r="I59" s="4">
        <f t="shared" si="5"/>
        <v>5.0106352940962555</v>
      </c>
      <c r="J59" s="4">
        <f>IF(OR(C59="",D59="",E59="",D59&lt;=0,E59&lt;=0),"",EXP(Model!$G$3+Model!$G$4*LN(D59)+Model!$G$5*LN(E59)))</f>
        <v>6.836245243895589</v>
      </c>
      <c r="K59" s="4">
        <f t="shared" si="6"/>
        <v>1.7553495481624763</v>
      </c>
      <c r="L59" s="3" t="str">
        <f t="shared" si="7"/>
        <v>pomalejší než očekáváno</v>
      </c>
    </row>
    <row r="60" spans="1:12">
      <c r="A60" s="3" t="s">
        <v>18</v>
      </c>
      <c r="B60" s="5">
        <v>15</v>
      </c>
      <c r="C60" s="4">
        <v>12</v>
      </c>
      <c r="D60" s="4">
        <v>57.69</v>
      </c>
      <c r="E60" s="4">
        <v>184</v>
      </c>
      <c r="F60" s="4">
        <v>6</v>
      </c>
      <c r="G60" s="4">
        <v>1</v>
      </c>
      <c r="H60" s="4">
        <f t="shared" si="4"/>
        <v>4.0550838482687981</v>
      </c>
      <c r="I60" s="4">
        <f t="shared" si="5"/>
        <v>5.2149357576089859</v>
      </c>
      <c r="J60" s="4">
        <f>IF(OR(C60="",D60="",E60="",D60&lt;=0,E60&lt;=0),"",EXP(Model!$G$3+Model!$G$4*LN(D60)+Model!$G$5*LN(E60)))</f>
        <v>7.9535892455473336</v>
      </c>
      <c r="K60" s="4">
        <f t="shared" si="6"/>
        <v>1.5087527944340315</v>
      </c>
      <c r="L60" s="3" t="str">
        <f t="shared" si="7"/>
        <v>pomalejší než očekáváno</v>
      </c>
    </row>
    <row r="61" spans="1:12">
      <c r="A61" s="3" t="s">
        <v>18</v>
      </c>
      <c r="B61" s="5">
        <v>16</v>
      </c>
      <c r="C61" s="4">
        <v>13</v>
      </c>
      <c r="D61" s="4">
        <v>61.933</v>
      </c>
      <c r="E61" s="4">
        <v>184</v>
      </c>
      <c r="F61" s="4">
        <v>27</v>
      </c>
      <c r="G61" s="4">
        <v>6</v>
      </c>
      <c r="H61" s="4">
        <f t="shared" si="4"/>
        <v>4.1260531555658204</v>
      </c>
      <c r="I61" s="4">
        <f t="shared" si="5"/>
        <v>5.2149357576089859</v>
      </c>
      <c r="J61" s="4">
        <f>IF(OR(C61="",D61="",E61="",D61&lt;=0,E61&lt;=0),"",EXP(Model!$G$3+Model!$G$4*LN(D61)+Model!$G$5*LN(E61)))</f>
        <v>7.9874812501900747</v>
      </c>
      <c r="K61" s="4">
        <f t="shared" si="6"/>
        <v>1.6275468564875373</v>
      </c>
      <c r="L61" s="3" t="str">
        <f t="shared" si="7"/>
        <v>pomalejší než očekáváno</v>
      </c>
    </row>
    <row r="62" spans="1:12">
      <c r="A62" s="3" t="s">
        <v>18</v>
      </c>
      <c r="B62" s="5">
        <v>17</v>
      </c>
      <c r="C62" s="4">
        <v>16</v>
      </c>
      <c r="D62" s="4">
        <v>52.39</v>
      </c>
      <c r="E62" s="4">
        <v>145</v>
      </c>
      <c r="F62" s="4">
        <v>13</v>
      </c>
      <c r="G62" s="4">
        <v>4</v>
      </c>
      <c r="H62" s="4">
        <f t="shared" si="4"/>
        <v>3.9587157334201284</v>
      </c>
      <c r="I62" s="4">
        <f t="shared" si="5"/>
        <v>4.9767337424205742</v>
      </c>
      <c r="J62" s="4">
        <f>IF(OR(C62="",D62="",E62="",D62&lt;=0,E62&lt;=0),"",EXP(Model!$G$3+Model!$G$4*LN(D62)+Model!$G$5*LN(E62)))</f>
        <v>6.6681152643051851</v>
      </c>
      <c r="K62" s="4">
        <f t="shared" si="6"/>
        <v>2.3994786181410128</v>
      </c>
      <c r="L62" s="3" t="str">
        <f t="shared" si="7"/>
        <v>pomalejší než očekáváno</v>
      </c>
    </row>
    <row r="63" spans="1:12">
      <c r="A63" s="3" t="s">
        <v>18</v>
      </c>
      <c r="B63" s="5">
        <v>18</v>
      </c>
      <c r="C63" s="4">
        <v>5</v>
      </c>
      <c r="D63" s="4"/>
      <c r="E63" s="4"/>
      <c r="F63" s="4">
        <v>25</v>
      </c>
      <c r="G63" s="4">
        <v>11</v>
      </c>
      <c r="H63" s="4" t="str">
        <f t="shared" si="4"/>
        <v/>
      </c>
      <c r="I63" s="4" t="str">
        <f t="shared" si="5"/>
        <v/>
      </c>
      <c r="J63" s="4" t="str">
        <f>IF(OR(C63="",D63="",E63="",D63&lt;=0,E63&lt;=0),"",EXP(Model!$G$3+Model!$G$4*LN(D63)+Model!$G$5*LN(E63)))</f>
        <v/>
      </c>
      <c r="K63" s="4" t="str">
        <f t="shared" si="6"/>
        <v/>
      </c>
      <c r="L63" s="3" t="str">
        <f t="shared" si="7"/>
        <v/>
      </c>
    </row>
    <row r="64" spans="1:12">
      <c r="A64" s="3" t="s">
        <v>18</v>
      </c>
      <c r="B64" s="5">
        <v>19</v>
      </c>
      <c r="C64" s="4">
        <v>13</v>
      </c>
      <c r="D64" s="4">
        <v>68.299000000000007</v>
      </c>
      <c r="E64" s="4">
        <v>174</v>
      </c>
      <c r="F64" s="4">
        <v>27</v>
      </c>
      <c r="G64" s="4">
        <v>10</v>
      </c>
      <c r="H64" s="4">
        <f t="shared" si="4"/>
        <v>4.2238951251811265</v>
      </c>
      <c r="I64" s="4">
        <f t="shared" si="5"/>
        <v>5.1590552992145291</v>
      </c>
      <c r="J64" s="4">
        <f>IF(OR(C64="",D64="",E64="",D64&lt;=0,E64&lt;=0),"",EXP(Model!$G$3+Model!$G$4*LN(D64)+Model!$G$5*LN(E64)))</f>
        <v>7.7194014960152204</v>
      </c>
      <c r="K64" s="4">
        <f t="shared" si="6"/>
        <v>1.684068383631897</v>
      </c>
      <c r="L64" s="3" t="str">
        <f t="shared" si="7"/>
        <v>pomalejší než očekáváno</v>
      </c>
    </row>
    <row r="65" spans="1:12">
      <c r="A65" s="3" t="s">
        <v>18</v>
      </c>
      <c r="B65" s="5">
        <v>20</v>
      </c>
      <c r="C65" s="4">
        <v>13</v>
      </c>
      <c r="D65" s="4">
        <v>68.082999999999998</v>
      </c>
      <c r="E65" s="4">
        <v>179</v>
      </c>
      <c r="F65" s="4">
        <v>12</v>
      </c>
      <c r="G65" s="4">
        <v>3</v>
      </c>
      <c r="H65" s="4">
        <f t="shared" si="4"/>
        <v>4.2207275490991849</v>
      </c>
      <c r="I65" s="4">
        <f t="shared" si="5"/>
        <v>5.1873858058407549</v>
      </c>
      <c r="J65" s="4">
        <f>IF(OR(C65="",D65="",E65="",D65&lt;=0,E65&lt;=0),"",EXP(Model!$G$3+Model!$G$4*LN(D65)+Model!$G$5*LN(E65)))</f>
        <v>7.8760528283568521</v>
      </c>
      <c r="K65" s="4">
        <f t="shared" si="6"/>
        <v>1.6505729815822141</v>
      </c>
      <c r="L65" s="3" t="str">
        <f t="shared" si="7"/>
        <v>pomalejší než očekáváno</v>
      </c>
    </row>
    <row r="66" spans="1:12">
      <c r="A66" s="3" t="s">
        <v>18</v>
      </c>
      <c r="B66" s="5">
        <v>21</v>
      </c>
      <c r="C66" s="4">
        <v>4</v>
      </c>
      <c r="D66" s="4">
        <v>37.052</v>
      </c>
      <c r="E66" s="4">
        <v>112</v>
      </c>
      <c r="F66" s="4">
        <v>3</v>
      </c>
      <c r="G66" s="4">
        <v>0</v>
      </c>
      <c r="H66" s="4">
        <f t="shared" ref="H66:H97" si="8">IF(OR(D66="",D66&lt;=0),"",LN(D66))</f>
        <v>3.6123223313917809</v>
      </c>
      <c r="I66" s="4">
        <f t="shared" ref="I66:I97" si="9">IF(OR(E66="",E66&lt;=0),"",LN(E66))</f>
        <v>4.7184988712950942</v>
      </c>
      <c r="J66" s="4">
        <f>IF(OR(C66="",D66="",E66="",D66&lt;=0,E66&lt;=0),"",EXP(Model!$G$3+Model!$G$4*LN(D66)+Model!$G$5*LN(E66)))</f>
        <v>5.4288681543240997</v>
      </c>
      <c r="K66" s="4">
        <f t="shared" ref="K66:K97" si="10">IF(OR(C66="",J66=""),"",C66/J66)</f>
        <v>0.73680183166982893</v>
      </c>
      <c r="L66" s="3" t="str">
        <f t="shared" ref="L66:L97" si="11">IF(K66="","",IF(K66&lt;0.9,"rychlejší než očekáváno",IF(K66&gt;1.1,"pomalejší než očekáváno","přibližně očekávané")))</f>
        <v>rychlejší než očekáváno</v>
      </c>
    </row>
    <row r="67" spans="1:12">
      <c r="A67" s="3" t="s">
        <v>18</v>
      </c>
      <c r="B67" s="5">
        <v>22</v>
      </c>
      <c r="C67" s="4">
        <v>6</v>
      </c>
      <c r="D67" s="4">
        <v>34.545000000000002</v>
      </c>
      <c r="E67" s="4">
        <v>90</v>
      </c>
      <c r="F67" s="4">
        <v>10</v>
      </c>
      <c r="G67" s="4">
        <v>3</v>
      </c>
      <c r="H67" s="4">
        <f t="shared" si="8"/>
        <v>3.5422628219407581</v>
      </c>
      <c r="I67" s="4">
        <f t="shared" si="9"/>
        <v>4.499809670330265</v>
      </c>
      <c r="J67" s="4">
        <f>IF(OR(C67="",D67="",E67="",D67&lt;=0,E67&lt;=0),"",EXP(Model!$G$3+Model!$G$4*LN(D67)+Model!$G$5*LN(E67)))</f>
        <v>4.6227453742813864</v>
      </c>
      <c r="K67" s="4">
        <f t="shared" si="10"/>
        <v>1.2979300208445312</v>
      </c>
      <c r="L67" s="3" t="str">
        <f t="shared" si="11"/>
        <v>pomalejší než očekáváno</v>
      </c>
    </row>
    <row r="68" spans="1:12">
      <c r="A68" s="3" t="s">
        <v>18</v>
      </c>
      <c r="B68" s="5">
        <v>23</v>
      </c>
      <c r="C68" s="4">
        <v>18</v>
      </c>
      <c r="D68" s="4">
        <v>99.641000000000005</v>
      </c>
      <c r="E68" s="4">
        <v>309</v>
      </c>
      <c r="F68" s="4">
        <v>18</v>
      </c>
      <c r="G68" s="4">
        <v>4</v>
      </c>
      <c r="H68" s="4">
        <f t="shared" si="8"/>
        <v>4.6015737264736867</v>
      </c>
      <c r="I68" s="4">
        <f t="shared" si="9"/>
        <v>5.7333412768977459</v>
      </c>
      <c r="J68" s="4">
        <f>IF(OR(C68="",D68="",E68="",D68&lt;=0,E68&lt;=0),"",EXP(Model!$G$3+Model!$G$4*LN(D68)+Model!$G$5*LN(E68)))</f>
        <v>11.910932639732792</v>
      </c>
      <c r="K68" s="4">
        <f t="shared" si="10"/>
        <v>1.511216673323728</v>
      </c>
      <c r="L68" s="3" t="str">
        <f t="shared" si="11"/>
        <v>pomalejší než očekáváno</v>
      </c>
    </row>
    <row r="69" spans="1:12">
      <c r="A69" s="3" t="s">
        <v>18</v>
      </c>
      <c r="B69" s="5">
        <v>24</v>
      </c>
      <c r="C69" s="4">
        <v>10</v>
      </c>
      <c r="D69" s="4">
        <v>87.242999999999995</v>
      </c>
      <c r="E69" s="4">
        <v>241</v>
      </c>
      <c r="F69" s="4">
        <v>4</v>
      </c>
      <c r="G69" s="4">
        <v>0</v>
      </c>
      <c r="H69" s="4">
        <f t="shared" si="8"/>
        <v>4.4686973286376386</v>
      </c>
      <c r="I69" s="4">
        <f t="shared" si="9"/>
        <v>5.4847969334906548</v>
      </c>
      <c r="J69" s="4">
        <f>IF(OR(C69="",D69="",E69="",D69&lt;=0,E69&lt;=0),"",EXP(Model!$G$3+Model!$G$4*LN(D69)+Model!$G$5*LN(E69)))</f>
        <v>9.8905511507792756</v>
      </c>
      <c r="K69" s="4">
        <f t="shared" si="10"/>
        <v>1.0110660010298922</v>
      </c>
      <c r="L69" s="3" t="str">
        <f t="shared" si="11"/>
        <v>přibližně očekávané</v>
      </c>
    </row>
    <row r="70" spans="1:12">
      <c r="A70" s="3" t="s">
        <v>18</v>
      </c>
      <c r="B70" s="5">
        <v>25</v>
      </c>
      <c r="C70" s="4">
        <v>12</v>
      </c>
      <c r="D70" s="4">
        <v>56.755000000000003</v>
      </c>
      <c r="E70" s="4">
        <v>170</v>
      </c>
      <c r="F70" s="4">
        <v>14</v>
      </c>
      <c r="G70" s="4">
        <v>2</v>
      </c>
      <c r="H70" s="4">
        <f t="shared" si="8"/>
        <v>4.0387437582073025</v>
      </c>
      <c r="I70" s="4">
        <f t="shared" si="9"/>
        <v>5.1357984370502621</v>
      </c>
      <c r="J70" s="4">
        <f>IF(OR(C70="",D70="",E70="",D70&lt;=0,E70&lt;=0),"",EXP(Model!$G$3+Model!$G$4*LN(D70)+Model!$G$5*LN(E70)))</f>
        <v>7.508197516020692</v>
      </c>
      <c r="K70" s="4">
        <f t="shared" si="10"/>
        <v>1.5982531059411902</v>
      </c>
      <c r="L70" s="3" t="str">
        <f t="shared" si="11"/>
        <v>pomalejší než očekáváno</v>
      </c>
    </row>
    <row r="71" spans="1:12">
      <c r="A71" s="3" t="s">
        <v>18</v>
      </c>
      <c r="B71" s="5">
        <v>26</v>
      </c>
      <c r="C71" s="4">
        <v>6</v>
      </c>
      <c r="D71" s="4">
        <v>42.09</v>
      </c>
      <c r="E71" s="4">
        <v>123</v>
      </c>
      <c r="F71" s="4">
        <v>7</v>
      </c>
      <c r="G71" s="4">
        <v>2</v>
      </c>
      <c r="H71" s="4">
        <f t="shared" si="8"/>
        <v>3.7398101827824792</v>
      </c>
      <c r="I71" s="4">
        <f t="shared" si="9"/>
        <v>4.8121843553724171</v>
      </c>
      <c r="J71" s="4">
        <f>IF(OR(C71="",D71="",E71="",D71&lt;=0,E71&lt;=0),"",EXP(Model!$G$3+Model!$G$4*LN(D71)+Model!$G$5*LN(E71)))</f>
        <v>5.8499437192004367</v>
      </c>
      <c r="K71" s="4">
        <f t="shared" si="10"/>
        <v>1.0256508930687751</v>
      </c>
      <c r="L71" s="3" t="str">
        <f t="shared" si="11"/>
        <v>přibližně očekávané</v>
      </c>
    </row>
    <row r="72" spans="1:12">
      <c r="A72" s="3" t="s">
        <v>18</v>
      </c>
      <c r="B72" s="5">
        <v>27</v>
      </c>
      <c r="C72" s="4">
        <v>5</v>
      </c>
      <c r="D72" s="4">
        <v>68.930000000000007</v>
      </c>
      <c r="E72" s="4">
        <v>180</v>
      </c>
      <c r="F72" s="4">
        <v>9</v>
      </c>
      <c r="G72" s="4">
        <v>2</v>
      </c>
      <c r="H72" s="4">
        <f t="shared" si="8"/>
        <v>4.2330914968975604</v>
      </c>
      <c r="I72" s="4">
        <f t="shared" si="9"/>
        <v>5.1929568508902104</v>
      </c>
      <c r="J72" s="4">
        <f>IF(OR(C72="",D72="",E72="",D72&lt;=0,E72&lt;=0),"",EXP(Model!$G$3+Model!$G$4*LN(D72)+Model!$G$5*LN(E72)))</f>
        <v>7.9133846203400307</v>
      </c>
      <c r="K72" s="4">
        <f t="shared" si="10"/>
        <v>0.63184089234691521</v>
      </c>
      <c r="L72" s="3" t="str">
        <f t="shared" si="11"/>
        <v>rychlejší než očekáváno</v>
      </c>
    </row>
    <row r="73" spans="1:12">
      <c r="A73" s="3" t="s">
        <v>18</v>
      </c>
      <c r="B73" s="5">
        <v>28</v>
      </c>
      <c r="C73" s="4">
        <v>10</v>
      </c>
      <c r="D73" s="4">
        <v>55.948999999999998</v>
      </c>
      <c r="E73" s="4">
        <v>163</v>
      </c>
      <c r="F73" s="4">
        <v>13</v>
      </c>
      <c r="G73" s="4">
        <v>4</v>
      </c>
      <c r="H73" s="4">
        <f t="shared" si="8"/>
        <v>4.0244405614972258</v>
      </c>
      <c r="I73" s="4">
        <f t="shared" si="9"/>
        <v>5.0937502008067623</v>
      </c>
      <c r="J73" s="4">
        <f>IF(OR(C73="",D73="",E73="",D73&lt;=0,E73&lt;=0),"",EXP(Model!$G$3+Model!$G$4*LN(D73)+Model!$G$5*LN(E73)))</f>
        <v>7.2793317163861619</v>
      </c>
      <c r="K73" s="4">
        <f t="shared" si="10"/>
        <v>1.3737524802571464</v>
      </c>
      <c r="L73" s="3" t="str">
        <f t="shared" si="11"/>
        <v>pomalejší než očekáváno</v>
      </c>
    </row>
    <row r="74" spans="1:12">
      <c r="A74" s="3" t="s">
        <v>18</v>
      </c>
      <c r="B74" s="5">
        <v>29</v>
      </c>
      <c r="C74" s="4">
        <v>36</v>
      </c>
      <c r="D74" s="4">
        <v>186.73699999999999</v>
      </c>
      <c r="E74" s="4">
        <v>605</v>
      </c>
      <c r="F74" s="4">
        <v>63</v>
      </c>
      <c r="G74" s="4">
        <v>17</v>
      </c>
      <c r="H74" s="4">
        <f t="shared" si="8"/>
        <v>5.2297012098094591</v>
      </c>
      <c r="I74" s="4">
        <f t="shared" si="9"/>
        <v>6.4052284580308418</v>
      </c>
      <c r="J74" s="4">
        <f>IF(OR(C74="",D74="",E74="",D74&lt;=0,E74&lt;=0),"",EXP(Model!$G$3+Model!$G$4*LN(D74)+Model!$G$5*LN(E74)))</f>
        <v>20.006319197878266</v>
      </c>
      <c r="K74" s="4">
        <f t="shared" si="10"/>
        <v>1.7994314518293757</v>
      </c>
      <c r="L74" s="3" t="str">
        <f t="shared" si="11"/>
        <v>pomalejší než očekáváno</v>
      </c>
    </row>
    <row r="75" spans="1:12">
      <c r="A75" s="3" t="s">
        <v>18</v>
      </c>
      <c r="B75" s="5">
        <v>30</v>
      </c>
      <c r="C75" s="4">
        <v>11</v>
      </c>
      <c r="D75" s="4">
        <v>88.748000000000005</v>
      </c>
      <c r="E75" s="4">
        <v>249</v>
      </c>
      <c r="F75" s="4">
        <v>23</v>
      </c>
      <c r="G75" s="4">
        <v>6</v>
      </c>
      <c r="H75" s="4">
        <f t="shared" si="8"/>
        <v>4.4858008928903361</v>
      </c>
      <c r="I75" s="4">
        <f t="shared" si="9"/>
        <v>5.5174528964647074</v>
      </c>
      <c r="J75" s="4">
        <f>IF(OR(C75="",D75="",E75="",D75&lt;=0,E75&lt;=0),"",EXP(Model!$G$3+Model!$G$4*LN(D75)+Model!$G$5*LN(E75)))</f>
        <v>10.134857845996457</v>
      </c>
      <c r="K75" s="4">
        <f t="shared" si="10"/>
        <v>1.0853630279920796</v>
      </c>
      <c r="L75" s="3" t="str">
        <f t="shared" si="11"/>
        <v>přibližně očekávané</v>
      </c>
    </row>
    <row r="76" spans="1:12">
      <c r="A76" s="3" t="s">
        <v>18</v>
      </c>
      <c r="B76" s="5">
        <v>31</v>
      </c>
      <c r="C76" s="4">
        <v>10</v>
      </c>
      <c r="D76" s="4">
        <v>69.043000000000006</v>
      </c>
      <c r="E76" s="4">
        <v>186</v>
      </c>
      <c r="F76" s="4">
        <v>13</v>
      </c>
      <c r="G76" s="4">
        <v>4</v>
      </c>
      <c r="H76" s="4">
        <f t="shared" si="8"/>
        <v>4.2347294989017987</v>
      </c>
      <c r="I76" s="4">
        <f t="shared" si="9"/>
        <v>5.2257466737132017</v>
      </c>
      <c r="J76" s="4">
        <f>IF(OR(C76="",D76="",E76="",D76&lt;=0,E76&lt;=0),"",EXP(Model!$G$3+Model!$G$4*LN(D76)+Model!$G$5*LN(E76)))</f>
        <v>8.1021191888346618</v>
      </c>
      <c r="K76" s="4">
        <f t="shared" si="10"/>
        <v>1.2342449878768462</v>
      </c>
      <c r="L76" s="3" t="str">
        <f t="shared" si="11"/>
        <v>pomalejší než očekáváno</v>
      </c>
    </row>
    <row r="77" spans="1:12">
      <c r="A77" s="3" t="s">
        <v>18</v>
      </c>
      <c r="B77" s="5">
        <v>32</v>
      </c>
      <c r="C77" s="4">
        <v>14</v>
      </c>
      <c r="D77" s="4">
        <v>107.43600000000001</v>
      </c>
      <c r="E77" s="4">
        <v>316</v>
      </c>
      <c r="F77" s="4">
        <v>19</v>
      </c>
      <c r="G77" s="4">
        <v>8</v>
      </c>
      <c r="H77" s="4">
        <f t="shared" si="8"/>
        <v>4.6768953214400195</v>
      </c>
      <c r="I77" s="4">
        <f t="shared" si="9"/>
        <v>5.7557422135869123</v>
      </c>
      <c r="J77" s="4">
        <f>IF(OR(C77="",D77="",E77="",D77&lt;=0,E77&lt;=0),"",EXP(Model!$G$3+Model!$G$4*LN(D77)+Model!$G$5*LN(E77)))</f>
        <v>12.158212696961725</v>
      </c>
      <c r="K77" s="4">
        <f t="shared" si="10"/>
        <v>1.1514850372290764</v>
      </c>
      <c r="L77" s="3" t="str">
        <f t="shared" si="11"/>
        <v>pomalejší než očekáváno</v>
      </c>
    </row>
    <row r="78" spans="1:12">
      <c r="A78" s="3" t="s">
        <v>18</v>
      </c>
      <c r="B78" s="5">
        <v>33</v>
      </c>
      <c r="C78" s="4"/>
      <c r="D78" s="4">
        <v>58.698999999999998</v>
      </c>
      <c r="E78" s="4">
        <v>189</v>
      </c>
      <c r="F78" s="4">
        <v>46</v>
      </c>
      <c r="G78" s="4">
        <v>19</v>
      </c>
      <c r="H78" s="4">
        <f t="shared" si="8"/>
        <v>4.0724226909138128</v>
      </c>
      <c r="I78" s="4">
        <f t="shared" si="9"/>
        <v>5.2417470150596426</v>
      </c>
      <c r="J78" s="4" t="str">
        <f>IF(OR(C78="",D78="",E78="",D78&lt;=0,E78&lt;=0),"",EXP(Model!$G$3+Model!$G$4*LN(D78)+Model!$G$5*LN(E78)))</f>
        <v/>
      </c>
      <c r="K78" s="4" t="str">
        <f t="shared" si="10"/>
        <v/>
      </c>
      <c r="L78" s="3" t="str">
        <f t="shared" si="11"/>
        <v/>
      </c>
    </row>
    <row r="79" spans="1:12">
      <c r="A79" s="3" t="s">
        <v>18</v>
      </c>
      <c r="B79" s="5">
        <v>34</v>
      </c>
      <c r="C79" s="4">
        <v>8</v>
      </c>
      <c r="D79" s="4">
        <v>41.045999999999999</v>
      </c>
      <c r="E79" s="4">
        <v>118</v>
      </c>
      <c r="F79" s="4">
        <v>9</v>
      </c>
      <c r="G79" s="4">
        <v>3</v>
      </c>
      <c r="H79" s="4">
        <f t="shared" si="8"/>
        <v>3.714693389006916</v>
      </c>
      <c r="I79" s="4">
        <f t="shared" si="9"/>
        <v>4.7706846244656651</v>
      </c>
      <c r="J79" s="4">
        <f>IF(OR(C79="",D79="",E79="",D79&lt;=0,E79&lt;=0),"",EXP(Model!$G$3+Model!$G$4*LN(D79)+Model!$G$5*LN(E79)))</f>
        <v>5.670177423915832</v>
      </c>
      <c r="K79" s="4">
        <f t="shared" si="10"/>
        <v>1.4108905951086077</v>
      </c>
      <c r="L79" s="3" t="str">
        <f t="shared" si="11"/>
        <v>pomalejší než očekáváno</v>
      </c>
    </row>
    <row r="80" spans="1:12">
      <c r="A80" s="3" t="s">
        <v>18</v>
      </c>
      <c r="B80" s="5">
        <v>35</v>
      </c>
      <c r="C80" s="4">
        <v>8</v>
      </c>
      <c r="D80" s="4">
        <v>66.935000000000002</v>
      </c>
      <c r="E80" s="4">
        <v>179</v>
      </c>
      <c r="F80" s="4">
        <v>14</v>
      </c>
      <c r="G80" s="4">
        <v>7</v>
      </c>
      <c r="H80" s="4">
        <f t="shared" si="8"/>
        <v>4.2037219992378612</v>
      </c>
      <c r="I80" s="4">
        <f t="shared" si="9"/>
        <v>5.1873858058407549</v>
      </c>
      <c r="J80" s="4">
        <f>IF(OR(C80="",D80="",E80="",D80&lt;=0,E80&lt;=0),"",EXP(Model!$G$3+Model!$G$4*LN(D80)+Model!$G$5*LN(E80)))</f>
        <v>7.8680320239444965</v>
      </c>
      <c r="K80" s="4">
        <f t="shared" si="10"/>
        <v>1.0167726790706864</v>
      </c>
      <c r="L80" s="3" t="str">
        <f t="shared" si="11"/>
        <v>přibližně očekávané</v>
      </c>
    </row>
    <row r="81" spans="1:12">
      <c r="A81" s="3" t="s">
        <v>18</v>
      </c>
      <c r="B81" s="5">
        <v>36</v>
      </c>
      <c r="C81" s="4">
        <v>20</v>
      </c>
      <c r="D81" s="4">
        <v>136.53100000000001</v>
      </c>
      <c r="E81" s="4">
        <v>414</v>
      </c>
      <c r="F81" s="4">
        <v>56</v>
      </c>
      <c r="G81" s="4">
        <v>17</v>
      </c>
      <c r="H81" s="4">
        <f t="shared" si="8"/>
        <v>4.9165516950674055</v>
      </c>
      <c r="I81" s="4">
        <f t="shared" si="9"/>
        <v>6.0258659738253142</v>
      </c>
      <c r="J81" s="4">
        <f>IF(OR(C81="",D81="",E81="",D81&lt;=0,E81&lt;=0),"",EXP(Model!$G$3+Model!$G$4*LN(D81)+Model!$G$5*LN(E81)))</f>
        <v>14.965187554738733</v>
      </c>
      <c r="K81" s="4">
        <f t="shared" si="10"/>
        <v>1.3364349712855415</v>
      </c>
      <c r="L81" s="3" t="str">
        <f t="shared" si="11"/>
        <v>pomalejší než očekáváno</v>
      </c>
    </row>
    <row r="82" spans="1:12">
      <c r="A82" s="3" t="s">
        <v>18</v>
      </c>
      <c r="B82" s="5">
        <v>37</v>
      </c>
      <c r="C82" s="4">
        <v>7</v>
      </c>
      <c r="D82" s="4">
        <v>65.037000000000006</v>
      </c>
      <c r="E82" s="4">
        <v>196</v>
      </c>
      <c r="F82" s="4">
        <v>12</v>
      </c>
      <c r="G82" s="4">
        <v>3</v>
      </c>
      <c r="H82" s="4">
        <f t="shared" si="8"/>
        <v>4.1749563387144892</v>
      </c>
      <c r="I82" s="4">
        <f t="shared" si="9"/>
        <v>5.2781146592305168</v>
      </c>
      <c r="J82" s="4">
        <f>IF(OR(C82="",D82="",E82="",D82&lt;=0,E82&lt;=0),"",EXP(Model!$G$3+Model!$G$4*LN(D82)+Model!$G$5*LN(E82)))</f>
        <v>8.3815333571084913</v>
      </c>
      <c r="K82" s="4">
        <f t="shared" si="10"/>
        <v>0.83516937793526835</v>
      </c>
      <c r="L82" s="3" t="str">
        <f t="shared" si="11"/>
        <v>rychlejší než očekáváno</v>
      </c>
    </row>
    <row r="83" spans="1:12">
      <c r="A83" s="3" t="s">
        <v>18</v>
      </c>
      <c r="B83" s="5">
        <v>38</v>
      </c>
      <c r="C83" s="4"/>
      <c r="D83" s="4">
        <v>265.62799999999999</v>
      </c>
      <c r="E83" s="4">
        <v>801</v>
      </c>
      <c r="F83" s="4">
        <v>107</v>
      </c>
      <c r="G83" s="4">
        <v>26</v>
      </c>
      <c r="H83" s="4">
        <f t="shared" si="8"/>
        <v>5.5820968337325505</v>
      </c>
      <c r="I83" s="4">
        <f t="shared" si="9"/>
        <v>6.6858609470683596</v>
      </c>
      <c r="J83" s="4" t="str">
        <f>IF(OR(C83="",D83="",E83="",D83&lt;=0,E83&lt;=0),"",EXP(Model!$G$3+Model!$G$4*LN(D83)+Model!$G$5*LN(E83)))</f>
        <v/>
      </c>
      <c r="K83" s="4" t="str">
        <f t="shared" si="10"/>
        <v/>
      </c>
      <c r="L83" s="3" t="str">
        <f t="shared" si="11"/>
        <v/>
      </c>
    </row>
    <row r="84" spans="1:12">
      <c r="A84" s="3" t="s">
        <v>18</v>
      </c>
      <c r="B84" s="5">
        <v>39</v>
      </c>
      <c r="C84" s="4"/>
      <c r="D84" s="4">
        <v>55.817</v>
      </c>
      <c r="E84" s="4">
        <v>178</v>
      </c>
      <c r="F84" s="4">
        <v>5</v>
      </c>
      <c r="G84" s="4">
        <v>1</v>
      </c>
      <c r="H84" s="4">
        <f t="shared" si="8"/>
        <v>4.0220784824861919</v>
      </c>
      <c r="I84" s="4">
        <f t="shared" si="9"/>
        <v>5.181783550292085</v>
      </c>
      <c r="J84" s="4" t="str">
        <f>IF(OR(C84="",D84="",E84="",D84&lt;=0,E84&lt;=0),"",EXP(Model!$G$3+Model!$G$4*LN(D84)+Model!$G$5*LN(E84)))</f>
        <v/>
      </c>
      <c r="K84" s="4" t="str">
        <f t="shared" si="10"/>
        <v/>
      </c>
      <c r="L84" s="3" t="str">
        <f t="shared" si="11"/>
        <v/>
      </c>
    </row>
    <row r="85" spans="1:12">
      <c r="A85" s="3" t="s">
        <v>18</v>
      </c>
      <c r="B85" s="5">
        <v>40</v>
      </c>
      <c r="C85" s="4">
        <v>11</v>
      </c>
      <c r="D85" s="4">
        <v>66.543000000000006</v>
      </c>
      <c r="E85" s="4">
        <v>200</v>
      </c>
      <c r="F85" s="4">
        <v>7</v>
      </c>
      <c r="G85" s="4">
        <v>1</v>
      </c>
      <c r="H85" s="4">
        <f t="shared" si="8"/>
        <v>4.1978483552367623</v>
      </c>
      <c r="I85" s="4">
        <f t="shared" si="9"/>
        <v>5.2983173665480363</v>
      </c>
      <c r="J85" s="4">
        <f>IF(OR(C85="",D85="",E85="",D85&lt;=0,E85&lt;=0),"",EXP(Model!$G$3+Model!$G$4*LN(D85)+Model!$G$5*LN(E85)))</f>
        <v>8.5152967568575839</v>
      </c>
      <c r="K85" s="4">
        <f t="shared" si="10"/>
        <v>1.2917929126946071</v>
      </c>
      <c r="L85" s="3" t="str">
        <f t="shared" si="11"/>
        <v>pomalejší než očekáváno</v>
      </c>
    </row>
    <row r="86" spans="1:12">
      <c r="A86" s="3" t="s">
        <v>18</v>
      </c>
      <c r="B86" s="5">
        <v>41</v>
      </c>
      <c r="C86" s="4">
        <v>10</v>
      </c>
      <c r="D86" s="4">
        <v>89.619</v>
      </c>
      <c r="E86" s="4">
        <v>238</v>
      </c>
      <c r="F86" s="4">
        <v>9</v>
      </c>
      <c r="G86" s="4">
        <v>2</v>
      </c>
      <c r="H86" s="4">
        <f t="shared" si="8"/>
        <v>4.4955673510721326</v>
      </c>
      <c r="I86" s="4">
        <f t="shared" si="9"/>
        <v>5.472270673671475</v>
      </c>
      <c r="J86" s="4">
        <f>IF(OR(C86="",D86="",E86="",D86&lt;=0,E86&lt;=0),"",EXP(Model!$G$3+Model!$G$4*LN(D86)+Model!$G$5*LN(E86)))</f>
        <v>9.8180559608341724</v>
      </c>
      <c r="K86" s="4">
        <f t="shared" si="10"/>
        <v>1.0185315748750703</v>
      </c>
      <c r="L86" s="3" t="str">
        <f t="shared" si="11"/>
        <v>přibližně očekávané</v>
      </c>
    </row>
    <row r="87" spans="1:12">
      <c r="A87" s="3" t="s">
        <v>18</v>
      </c>
      <c r="B87" s="5">
        <v>42</v>
      </c>
      <c r="C87" s="4">
        <v>6</v>
      </c>
      <c r="D87" s="4">
        <v>53.151000000000003</v>
      </c>
      <c r="E87" s="4">
        <v>183</v>
      </c>
      <c r="F87" s="4">
        <v>3</v>
      </c>
      <c r="G87" s="4">
        <v>0</v>
      </c>
      <c r="H87" s="4">
        <f t="shared" si="8"/>
        <v>3.9731369192864099</v>
      </c>
      <c r="I87" s="4">
        <f t="shared" si="9"/>
        <v>5.2094861528414214</v>
      </c>
      <c r="J87" s="4">
        <f>IF(OR(C87="",D87="",E87="",D87&lt;=0,E87&lt;=0),"",EXP(Model!$G$3+Model!$G$4*LN(D87)+Model!$G$5*LN(E87)))</f>
        <v>7.8838188800134086</v>
      </c>
      <c r="K87" s="4">
        <f t="shared" si="10"/>
        <v>0.7610524913517287</v>
      </c>
      <c r="L87" s="3" t="str">
        <f t="shared" si="11"/>
        <v>rychlejší než očekáváno</v>
      </c>
    </row>
    <row r="88" spans="1:12">
      <c r="A88" s="3" t="s">
        <v>18</v>
      </c>
      <c r="B88" s="5">
        <v>43</v>
      </c>
      <c r="C88" s="4">
        <v>7</v>
      </c>
      <c r="D88" s="4">
        <v>57.243000000000002</v>
      </c>
      <c r="E88" s="4">
        <v>168</v>
      </c>
      <c r="F88" s="4">
        <v>7</v>
      </c>
      <c r="G88" s="4">
        <v>2</v>
      </c>
      <c r="H88" s="4">
        <f t="shared" si="8"/>
        <v>4.0473053642163146</v>
      </c>
      <c r="I88" s="4">
        <f t="shared" si="9"/>
        <v>5.1239639794032588</v>
      </c>
      <c r="J88" s="4">
        <f>IF(OR(C88="",D88="",E88="",D88&lt;=0,E88&lt;=0),"",EXP(Model!$G$3+Model!$G$4*LN(D88)+Model!$G$5*LN(E88)))</f>
        <v>7.448680793757994</v>
      </c>
      <c r="K88" s="4">
        <f t="shared" si="10"/>
        <v>0.93976372378126483</v>
      </c>
      <c r="L88" s="3" t="str">
        <f t="shared" si="11"/>
        <v>přibližně očekávané</v>
      </c>
    </row>
    <row r="89" spans="1:12">
      <c r="A89" s="3" t="s">
        <v>18</v>
      </c>
      <c r="B89" s="5">
        <v>44</v>
      </c>
      <c r="C89" s="4">
        <v>5</v>
      </c>
      <c r="D89" s="4">
        <v>65.629000000000005</v>
      </c>
      <c r="E89" s="4">
        <v>171</v>
      </c>
      <c r="F89" s="4">
        <v>12</v>
      </c>
      <c r="G89" s="4">
        <v>3</v>
      </c>
      <c r="H89" s="4">
        <f t="shared" si="8"/>
        <v>4.1840176714352193</v>
      </c>
      <c r="I89" s="4">
        <f t="shared" si="9"/>
        <v>5.1416635565026603</v>
      </c>
      <c r="J89" s="4">
        <f>IF(OR(C89="",D89="",E89="",D89&lt;=0,E89&lt;=0),"",EXP(Model!$G$3+Model!$G$4*LN(D89)+Model!$G$5*LN(E89)))</f>
        <v>7.6057004523221314</v>
      </c>
      <c r="K89" s="4">
        <f t="shared" si="10"/>
        <v>0.65740164648128196</v>
      </c>
      <c r="L89" s="3" t="str">
        <f t="shared" si="11"/>
        <v>rychlejší než očekáváno</v>
      </c>
    </row>
    <row r="90" spans="1:12">
      <c r="A90" s="3" t="s">
        <v>19</v>
      </c>
      <c r="B90" s="5">
        <v>1</v>
      </c>
      <c r="C90" s="4">
        <v>14</v>
      </c>
      <c r="D90" s="4">
        <v>97.54</v>
      </c>
      <c r="E90" s="4">
        <v>288</v>
      </c>
      <c r="F90" s="4">
        <v>6</v>
      </c>
      <c r="G90" s="4">
        <v>0</v>
      </c>
      <c r="H90" s="4">
        <f t="shared" si="8"/>
        <v>4.5802625502819065</v>
      </c>
      <c r="I90" s="4">
        <f t="shared" si="9"/>
        <v>5.6629604801359461</v>
      </c>
      <c r="J90" s="4">
        <f>IF(OR(C90="",D90="",E90="",D90&lt;=0,E90&lt;=0),"",EXP(Model!$G$3+Model!$G$4*LN(D90)+Model!$G$5*LN(E90)))</f>
        <v>11.311265140958348</v>
      </c>
      <c r="K90" s="4">
        <f t="shared" si="10"/>
        <v>1.2377041670878779</v>
      </c>
      <c r="L90" s="3" t="str">
        <f t="shared" si="11"/>
        <v>pomalejší než očekáváno</v>
      </c>
    </row>
    <row r="91" spans="1:12">
      <c r="A91" s="3" t="s">
        <v>19</v>
      </c>
      <c r="B91" s="5">
        <v>2</v>
      </c>
      <c r="C91" s="4">
        <v>8</v>
      </c>
      <c r="D91" s="4">
        <v>65.215000000000003</v>
      </c>
      <c r="E91" s="4">
        <v>223</v>
      </c>
      <c r="F91" s="4">
        <v>23</v>
      </c>
      <c r="G91" s="4">
        <v>5</v>
      </c>
      <c r="H91" s="4">
        <f t="shared" si="8"/>
        <v>4.1776895038222461</v>
      </c>
      <c r="I91" s="4">
        <f t="shared" si="9"/>
        <v>5.4071717714601188</v>
      </c>
      <c r="J91" s="4">
        <f>IF(OR(C91="",D91="",E91="",D91&lt;=0,E91&lt;=0),"",EXP(Model!$G$3+Model!$G$4*LN(D91)+Model!$G$5*LN(E91)))</f>
        <v>9.1942433170918605</v>
      </c>
      <c r="K91" s="4">
        <f t="shared" si="10"/>
        <v>0.8701096679841186</v>
      </c>
      <c r="L91" s="3" t="str">
        <f t="shared" si="11"/>
        <v>rychlejší než očekáváno</v>
      </c>
    </row>
    <row r="92" spans="1:12">
      <c r="A92" s="3" t="s">
        <v>19</v>
      </c>
      <c r="B92" s="5">
        <v>3</v>
      </c>
      <c r="C92" s="4">
        <v>8</v>
      </c>
      <c r="D92" s="4">
        <v>95.817999999999998</v>
      </c>
      <c r="E92" s="4">
        <v>229</v>
      </c>
      <c r="F92" s="4">
        <v>22</v>
      </c>
      <c r="G92" s="4">
        <v>6</v>
      </c>
      <c r="H92" s="4">
        <f t="shared" si="8"/>
        <v>4.5624505587679298</v>
      </c>
      <c r="I92" s="4">
        <f t="shared" si="9"/>
        <v>5.43372200355424</v>
      </c>
      <c r="J92" s="4">
        <f>IF(OR(C92="",D92="",E92="",D92&lt;=0,E92&lt;=0),"",EXP(Model!$G$3+Model!$G$4*LN(D92)+Model!$G$5*LN(E92)))</f>
        <v>9.5891878265546264</v>
      </c>
      <c r="K92" s="4">
        <f t="shared" si="10"/>
        <v>0.8342729483143706</v>
      </c>
      <c r="L92" s="3" t="str">
        <f t="shared" si="11"/>
        <v>rychlejší než očekáváno</v>
      </c>
    </row>
    <row r="93" spans="1:12">
      <c r="A93" s="3" t="s">
        <v>19</v>
      </c>
      <c r="B93" s="5">
        <v>4</v>
      </c>
      <c r="C93" s="4">
        <v>11</v>
      </c>
      <c r="D93" s="4">
        <v>95.632000000000005</v>
      </c>
      <c r="E93" s="4">
        <v>228</v>
      </c>
      <c r="F93" s="4"/>
      <c r="G93" s="4"/>
      <c r="H93" s="4">
        <f t="shared" si="8"/>
        <v>4.5605074920818982</v>
      </c>
      <c r="I93" s="4">
        <f t="shared" si="9"/>
        <v>5.4293456289544411</v>
      </c>
      <c r="J93" s="4">
        <f>IF(OR(C93="",D93="",E93="",D93&lt;=0,E93&lt;=0),"",EXP(Model!$G$3+Model!$G$4*LN(D93)+Model!$G$5*LN(E93)))</f>
        <v>9.5580815892860826</v>
      </c>
      <c r="K93" s="4">
        <f t="shared" si="10"/>
        <v>1.1508585585134787</v>
      </c>
      <c r="L93" s="3" t="str">
        <f t="shared" si="11"/>
        <v>pomalejší než očekáváno</v>
      </c>
    </row>
    <row r="94" spans="1:12">
      <c r="A94" s="3" t="s">
        <v>19</v>
      </c>
      <c r="B94" s="5">
        <v>5</v>
      </c>
      <c r="C94" s="4">
        <v>9</v>
      </c>
      <c r="D94" s="4">
        <v>82.631</v>
      </c>
      <c r="E94" s="4">
        <v>256</v>
      </c>
      <c r="F94" s="4"/>
      <c r="G94" s="4"/>
      <c r="H94" s="4">
        <f t="shared" si="8"/>
        <v>4.4143849127819417</v>
      </c>
      <c r="I94" s="4">
        <f t="shared" si="9"/>
        <v>5.5451774444795623</v>
      </c>
      <c r="J94" s="4">
        <f>IF(OR(C94="",D94="",E94="",D94&lt;=0,E94&lt;=0),"",EXP(Model!$G$3+Model!$G$4*LN(D94)+Model!$G$5*LN(E94)))</f>
        <v>10.293862878509136</v>
      </c>
      <c r="K94" s="4">
        <f t="shared" si="10"/>
        <v>0.87430735247014224</v>
      </c>
      <c r="L94" s="3" t="str">
        <f t="shared" si="11"/>
        <v>rychlejší než očekáváno</v>
      </c>
    </row>
    <row r="95" spans="1:12">
      <c r="A95" s="3" t="s">
        <v>19</v>
      </c>
      <c r="B95" s="5">
        <v>6</v>
      </c>
      <c r="C95" s="4">
        <v>11</v>
      </c>
      <c r="D95" s="4">
        <v>93.144000000000005</v>
      </c>
      <c r="E95" s="4">
        <v>328</v>
      </c>
      <c r="F95" s="4">
        <v>22</v>
      </c>
      <c r="G95" s="4">
        <v>5</v>
      </c>
      <c r="H95" s="4">
        <f t="shared" si="8"/>
        <v>4.5341466827347148</v>
      </c>
      <c r="I95" s="4">
        <f t="shared" si="9"/>
        <v>5.7930136083841441</v>
      </c>
      <c r="J95" s="4">
        <f>IF(OR(C95="",D95="",E95="",D95&lt;=0,E95&lt;=0),"",EXP(Model!$G$3+Model!$G$4*LN(D95)+Model!$G$5*LN(E95)))</f>
        <v>12.380615574697316</v>
      </c>
      <c r="K95" s="4">
        <f t="shared" si="10"/>
        <v>0.88848570845548847</v>
      </c>
      <c r="L95" s="3" t="str">
        <f t="shared" si="11"/>
        <v>rychlejší než očekáváno</v>
      </c>
    </row>
    <row r="96" spans="1:12">
      <c r="A96" s="3" t="s">
        <v>19</v>
      </c>
      <c r="B96" s="5">
        <v>7</v>
      </c>
      <c r="C96" s="4">
        <v>9</v>
      </c>
      <c r="D96" s="4">
        <v>66.641000000000005</v>
      </c>
      <c r="E96" s="4">
        <v>196</v>
      </c>
      <c r="F96" s="4">
        <v>30</v>
      </c>
      <c r="G96" s="4">
        <v>8</v>
      </c>
      <c r="H96" s="4">
        <f t="shared" si="8"/>
        <v>4.1993200037483991</v>
      </c>
      <c r="I96" s="4">
        <f t="shared" si="9"/>
        <v>5.2781146592305168</v>
      </c>
      <c r="J96" s="4">
        <f>IF(OR(C96="",D96="",E96="",D96&lt;=0,E96&lt;=0),"",EXP(Model!$G$3+Model!$G$4*LN(D96)+Model!$G$5*LN(E96)))</f>
        <v>8.3937773474545079</v>
      </c>
      <c r="K96" s="4">
        <f t="shared" si="10"/>
        <v>1.0722228655170767</v>
      </c>
      <c r="L96" s="3" t="str">
        <f t="shared" si="11"/>
        <v>přibližně očekávané</v>
      </c>
    </row>
    <row r="97" spans="1:12">
      <c r="A97" s="3" t="s">
        <v>19</v>
      </c>
      <c r="B97" s="5">
        <v>8</v>
      </c>
      <c r="C97" s="4">
        <v>5</v>
      </c>
      <c r="D97" s="4">
        <v>46.920999999999999</v>
      </c>
      <c r="E97" s="4">
        <v>91</v>
      </c>
      <c r="F97" s="4">
        <v>21</v>
      </c>
      <c r="G97" s="4">
        <v>6</v>
      </c>
      <c r="H97" s="4">
        <f t="shared" si="8"/>
        <v>3.8484653364311341</v>
      </c>
      <c r="I97" s="4">
        <f t="shared" si="9"/>
        <v>4.5108595065168497</v>
      </c>
      <c r="J97" s="4">
        <f>IF(OR(C97="",D97="",E97="",D97&lt;=0,E97&lt;=0),"",EXP(Model!$G$3+Model!$G$4*LN(D97)+Model!$G$5*LN(E97)))</f>
        <v>4.7457281310566986</v>
      </c>
      <c r="K97" s="4">
        <f t="shared" si="10"/>
        <v>1.0535791056548964</v>
      </c>
      <c r="L97" s="3" t="str">
        <f t="shared" si="11"/>
        <v>přibližně očekávané</v>
      </c>
    </row>
    <row r="98" spans="1:12">
      <c r="A98" s="3" t="s">
        <v>19</v>
      </c>
      <c r="B98" s="5">
        <v>9</v>
      </c>
      <c r="C98" s="4">
        <v>13</v>
      </c>
      <c r="D98" s="4">
        <v>122.753</v>
      </c>
      <c r="E98" s="4">
        <v>337</v>
      </c>
      <c r="F98" s="4">
        <v>46</v>
      </c>
      <c r="G98" s="4">
        <v>15</v>
      </c>
      <c r="H98" s="4">
        <f t="shared" ref="H98:H133" si="12">IF(OR(D98="",D98&lt;=0),"",LN(D98))</f>
        <v>4.8101742062945139</v>
      </c>
      <c r="I98" s="4">
        <f t="shared" ref="I98:I133" si="13">IF(OR(E98="",E98&lt;=0),"",LN(E98))</f>
        <v>5.8200829303523616</v>
      </c>
      <c r="J98" s="4">
        <f>IF(OR(C98="",D98="",E98="",D98&lt;=0,E98&lt;=0),"",EXP(Model!$G$3+Model!$G$4*LN(D98)+Model!$G$5*LN(E98)))</f>
        <v>12.833351513553193</v>
      </c>
      <c r="K98" s="4">
        <f t="shared" ref="K98:K129" si="14">IF(OR(C98="",J98=""),"",C98/J98)</f>
        <v>1.0129855779506087</v>
      </c>
      <c r="L98" s="3" t="str">
        <f t="shared" ref="L98:L129" si="15">IF(K98="","",IF(K98&lt;0.9,"rychlejší než očekáváno",IF(K98&gt;1.1,"pomalejší než očekáváno","přibližně očekávané")))</f>
        <v>přibližně očekávané</v>
      </c>
    </row>
    <row r="99" spans="1:12">
      <c r="A99" s="3" t="s">
        <v>19</v>
      </c>
      <c r="B99" s="5">
        <v>10</v>
      </c>
      <c r="C99" s="4">
        <v>16</v>
      </c>
      <c r="D99" s="4">
        <v>206.53399999999999</v>
      </c>
      <c r="E99" s="4">
        <v>590</v>
      </c>
      <c r="F99" s="4">
        <v>44</v>
      </c>
      <c r="G99" s="4">
        <v>12</v>
      </c>
      <c r="H99" s="4">
        <f t="shared" si="12"/>
        <v>5.3304650477583548</v>
      </c>
      <c r="I99" s="4">
        <f t="shared" si="13"/>
        <v>6.3801225368997647</v>
      </c>
      <c r="J99" s="4">
        <f>IF(OR(C99="",D99="",E99="",D99&lt;=0,E99&lt;=0),"",EXP(Model!$G$3+Model!$G$4*LN(D99)+Model!$G$5*LN(E99)))</f>
        <v>19.768978015246987</v>
      </c>
      <c r="K99" s="4">
        <f t="shared" si="14"/>
        <v>0.80934886910491122</v>
      </c>
      <c r="L99" s="3" t="str">
        <f t="shared" si="15"/>
        <v>rychlejší než očekáváno</v>
      </c>
    </row>
    <row r="100" spans="1:12">
      <c r="A100" s="3" t="s">
        <v>19</v>
      </c>
      <c r="B100" s="5">
        <v>11</v>
      </c>
      <c r="C100" s="4">
        <v>12</v>
      </c>
      <c r="D100" s="4">
        <v>127.065</v>
      </c>
      <c r="E100" s="4">
        <v>365</v>
      </c>
      <c r="F100" s="4">
        <v>56</v>
      </c>
      <c r="G100" s="4">
        <v>12</v>
      </c>
      <c r="H100" s="4">
        <f t="shared" si="12"/>
        <v>4.8446987665516241</v>
      </c>
      <c r="I100" s="4">
        <f t="shared" si="13"/>
        <v>5.8998973535824915</v>
      </c>
      <c r="J100" s="4">
        <f>IF(OR(C100="",D100="",E100="",D100&lt;=0,E100&lt;=0),"",EXP(Model!$G$3+Model!$G$4*LN(D100)+Model!$G$5*LN(E100)))</f>
        <v>13.616053094765308</v>
      </c>
      <c r="K100" s="4">
        <f t="shared" si="14"/>
        <v>0.88131266208218595</v>
      </c>
      <c r="L100" s="3" t="str">
        <f t="shared" si="15"/>
        <v>rychlejší než očekáváno</v>
      </c>
    </row>
    <row r="101" spans="1:12">
      <c r="A101" s="3" t="s">
        <v>19</v>
      </c>
      <c r="B101" s="5">
        <v>12</v>
      </c>
      <c r="C101" s="4">
        <v>13</v>
      </c>
      <c r="D101" s="4">
        <v>99.733000000000004</v>
      </c>
      <c r="E101" s="4">
        <v>309</v>
      </c>
      <c r="F101" s="4">
        <v>12</v>
      </c>
      <c r="G101" s="4">
        <v>2</v>
      </c>
      <c r="H101" s="4">
        <f t="shared" si="12"/>
        <v>4.6024966151806375</v>
      </c>
      <c r="I101" s="4">
        <f t="shared" si="13"/>
        <v>5.7333412768977459</v>
      </c>
      <c r="J101" s="4">
        <f>IF(OR(C101="",D101="",E101="",D101&lt;=0,E101&lt;=0),"",EXP(Model!$G$3+Model!$G$4*LN(D101)+Model!$G$5*LN(E101)))</f>
        <v>11.9115912780097</v>
      </c>
      <c r="K101" s="4">
        <f t="shared" si="14"/>
        <v>1.0913739144155861</v>
      </c>
      <c r="L101" s="3" t="str">
        <f t="shared" si="15"/>
        <v>přibližně očekávané</v>
      </c>
    </row>
    <row r="102" spans="1:12">
      <c r="A102" s="3" t="s">
        <v>19</v>
      </c>
      <c r="B102" s="5">
        <v>13</v>
      </c>
      <c r="C102" s="4">
        <v>15</v>
      </c>
      <c r="D102" s="4">
        <v>132.13399999999999</v>
      </c>
      <c r="E102" s="4">
        <v>471</v>
      </c>
      <c r="F102" s="4">
        <v>130</v>
      </c>
      <c r="G102" s="4">
        <v>52</v>
      </c>
      <c r="H102" s="4">
        <f t="shared" si="12"/>
        <v>4.8838165591836731</v>
      </c>
      <c r="I102" s="4">
        <f t="shared" si="13"/>
        <v>6.1548580940164177</v>
      </c>
      <c r="J102" s="4">
        <f>IF(OR(C102="",D102="",E102="",D102&lt;=0,E102&lt;=0),"",EXP(Model!$G$3+Model!$G$4*LN(D102)+Model!$G$5*LN(E102)))</f>
        <v>16.380665927016079</v>
      </c>
      <c r="K102" s="4">
        <f t="shared" si="14"/>
        <v>0.91571368751626925</v>
      </c>
      <c r="L102" s="3" t="str">
        <f t="shared" si="15"/>
        <v>přibližně očekávané</v>
      </c>
    </row>
    <row r="103" spans="1:12">
      <c r="A103" s="3" t="s">
        <v>19</v>
      </c>
      <c r="B103" s="5">
        <v>14</v>
      </c>
      <c r="C103" s="4">
        <v>32</v>
      </c>
      <c r="D103" s="4">
        <v>201.03800000000001</v>
      </c>
      <c r="E103" s="4">
        <v>771</v>
      </c>
      <c r="F103" s="4">
        <v>21</v>
      </c>
      <c r="G103" s="4">
        <v>2</v>
      </c>
      <c r="H103" s="4">
        <f t="shared" si="12"/>
        <v>5.303493944916851</v>
      </c>
      <c r="I103" s="4">
        <f t="shared" si="13"/>
        <v>6.6476883735633292</v>
      </c>
      <c r="J103" s="4">
        <f>IF(OR(C103="",D103="",E103="",D103&lt;=0,E103&lt;=0),"",EXP(Model!$G$3+Model!$G$4*LN(D103)+Model!$G$5*LN(E103)))</f>
        <v>23.903611385444645</v>
      </c>
      <c r="K103" s="4">
        <f t="shared" si="14"/>
        <v>1.3387098494868184</v>
      </c>
      <c r="L103" s="3" t="str">
        <f t="shared" si="15"/>
        <v>pomalejší než očekáváno</v>
      </c>
    </row>
    <row r="104" spans="1:12">
      <c r="A104" s="3" t="s">
        <v>19</v>
      </c>
      <c r="B104" s="5">
        <v>15</v>
      </c>
      <c r="C104" s="4">
        <v>13</v>
      </c>
      <c r="D104" s="4">
        <v>128.828</v>
      </c>
      <c r="E104" s="4">
        <v>448</v>
      </c>
      <c r="F104" s="4">
        <v>26</v>
      </c>
      <c r="G104" s="4">
        <v>10</v>
      </c>
      <c r="H104" s="4">
        <f t="shared" si="12"/>
        <v>4.8584781813485352</v>
      </c>
      <c r="I104" s="4">
        <f t="shared" si="13"/>
        <v>6.1047932324149849</v>
      </c>
      <c r="J104" s="4">
        <f>IF(OR(C104="",D104="",E104="",D104&lt;=0,E104&lt;=0),"",EXP(Model!$G$3+Model!$G$4*LN(D104)+Model!$G$5*LN(E104)))</f>
        <v>15.780036820191121</v>
      </c>
      <c r="K104" s="4">
        <f t="shared" si="14"/>
        <v>0.82382570764131779</v>
      </c>
      <c r="L104" s="3" t="str">
        <f t="shared" si="15"/>
        <v>rychlejší než očekáváno</v>
      </c>
    </row>
    <row r="105" spans="1:12">
      <c r="A105" s="3" t="s">
        <v>19</v>
      </c>
      <c r="B105" s="5">
        <v>16</v>
      </c>
      <c r="C105" s="4">
        <v>10</v>
      </c>
      <c r="D105" s="4">
        <v>96.331999999999994</v>
      </c>
      <c r="E105" s="4">
        <v>347</v>
      </c>
      <c r="F105" s="4">
        <v>48</v>
      </c>
      <c r="G105" s="4">
        <v>14</v>
      </c>
      <c r="H105" s="4">
        <f t="shared" si="12"/>
        <v>4.567800558518087</v>
      </c>
      <c r="I105" s="4">
        <f t="shared" si="13"/>
        <v>5.8493247799468593</v>
      </c>
      <c r="J105" s="4">
        <f>IF(OR(C105="",D105="",E105="",D105&lt;=0,E105&lt;=0),"",EXP(Model!$G$3+Model!$G$4*LN(D105)+Model!$G$5*LN(E105)))</f>
        <v>12.915880436571413</v>
      </c>
      <c r="K105" s="4">
        <f t="shared" si="14"/>
        <v>0.77424067597319379</v>
      </c>
      <c r="L105" s="3" t="str">
        <f t="shared" si="15"/>
        <v>rychlejší než očekáváno</v>
      </c>
    </row>
    <row r="106" spans="1:12">
      <c r="A106" s="3" t="s">
        <v>19</v>
      </c>
      <c r="B106" s="5">
        <v>17</v>
      </c>
      <c r="C106" s="4">
        <v>7</v>
      </c>
      <c r="D106" s="4">
        <v>59.738999999999997</v>
      </c>
      <c r="E106" s="4">
        <v>151</v>
      </c>
      <c r="F106" s="4">
        <v>29</v>
      </c>
      <c r="G106" s="4">
        <v>6</v>
      </c>
      <c r="H106" s="4">
        <f t="shared" si="12"/>
        <v>4.0899850734446481</v>
      </c>
      <c r="I106" s="4">
        <f t="shared" si="13"/>
        <v>5.0172798368149243</v>
      </c>
      <c r="J106" s="4">
        <f>IF(OR(C106="",D106="",E106="",D106&lt;=0,E106&lt;=0),"",EXP(Model!$G$3+Model!$G$4*LN(D106)+Model!$G$5*LN(E106)))</f>
        <v>6.9186899201179841</v>
      </c>
      <c r="K106" s="4">
        <f t="shared" si="14"/>
        <v>1.0117522364523932</v>
      </c>
      <c r="L106" s="3" t="str">
        <f t="shared" si="15"/>
        <v>přibližně očekávané</v>
      </c>
    </row>
    <row r="107" spans="1:12">
      <c r="A107" s="3" t="s">
        <v>19</v>
      </c>
      <c r="B107" s="5">
        <v>18</v>
      </c>
      <c r="C107" s="4">
        <v>8</v>
      </c>
      <c r="D107" s="4">
        <v>41.189</v>
      </c>
      <c r="E107" s="4">
        <v>136</v>
      </c>
      <c r="F107" s="4"/>
      <c r="G107" s="4"/>
      <c r="H107" s="4">
        <f t="shared" si="12"/>
        <v>3.7181712304159653</v>
      </c>
      <c r="I107" s="4">
        <f t="shared" si="13"/>
        <v>4.9126548857360524</v>
      </c>
      <c r="J107" s="4">
        <f>IF(OR(C107="",D107="",E107="",D107&lt;=0,E107&lt;=0),"",EXP(Model!$G$3+Model!$G$4*LN(D107)+Model!$G$5*LN(E107)))</f>
        <v>6.2780243021787161</v>
      </c>
      <c r="K107" s="4">
        <f t="shared" si="14"/>
        <v>1.2742862427632993</v>
      </c>
      <c r="L107" s="3" t="str">
        <f t="shared" si="15"/>
        <v>pomalejší než očekáváno</v>
      </c>
    </row>
    <row r="108" spans="1:12">
      <c r="A108" s="3" t="s">
        <v>19</v>
      </c>
      <c r="B108" s="5">
        <v>19</v>
      </c>
      <c r="C108" s="4">
        <v>9</v>
      </c>
      <c r="D108" s="4">
        <v>71.625</v>
      </c>
      <c r="E108" s="4">
        <v>173</v>
      </c>
      <c r="F108" s="4">
        <v>49</v>
      </c>
      <c r="G108" s="4">
        <v>17</v>
      </c>
      <c r="H108" s="4">
        <f t="shared" si="12"/>
        <v>4.2714441750349037</v>
      </c>
      <c r="I108" s="4">
        <f t="shared" si="13"/>
        <v>5.1532915944977793</v>
      </c>
      <c r="J108" s="4">
        <f>IF(OR(C108="",D108="",E108="",D108&lt;=0,E108&lt;=0),"",EXP(Model!$G$3+Model!$G$4*LN(D108)+Model!$G$5*LN(E108)))</f>
        <v>7.7095508665901979</v>
      </c>
      <c r="K108" s="4">
        <f t="shared" si="14"/>
        <v>1.167383179090502</v>
      </c>
      <c r="L108" s="3" t="str">
        <f t="shared" si="15"/>
        <v>pomalejší než očekáváno</v>
      </c>
    </row>
    <row r="109" spans="1:12">
      <c r="A109" s="3" t="s">
        <v>19</v>
      </c>
      <c r="B109" s="5">
        <v>20</v>
      </c>
      <c r="C109" s="4">
        <v>11</v>
      </c>
      <c r="D109" s="4">
        <v>86.878</v>
      </c>
      <c r="E109" s="4">
        <v>277</v>
      </c>
      <c r="F109" s="4">
        <v>38</v>
      </c>
      <c r="G109" s="4">
        <v>13</v>
      </c>
      <c r="H109" s="4">
        <f t="shared" si="12"/>
        <v>4.4645048356628285</v>
      </c>
      <c r="I109" s="4">
        <f t="shared" si="13"/>
        <v>5.6240175061873385</v>
      </c>
      <c r="J109" s="4">
        <f>IF(OR(C109="",D109="",E109="",D109&lt;=0,E109&lt;=0),"",EXP(Model!$G$3+Model!$G$4*LN(D109)+Model!$G$5*LN(E109)))</f>
        <v>10.924269906779026</v>
      </c>
      <c r="K109" s="4">
        <f t="shared" si="14"/>
        <v>1.0069322795818125</v>
      </c>
      <c r="L109" s="3" t="str">
        <f t="shared" si="15"/>
        <v>přibližně očekávané</v>
      </c>
    </row>
    <row r="110" spans="1:12">
      <c r="A110" s="3" t="s">
        <v>19</v>
      </c>
      <c r="B110" s="5">
        <v>21</v>
      </c>
      <c r="C110" s="4">
        <v>8</v>
      </c>
      <c r="D110" s="4">
        <v>60.841000000000001</v>
      </c>
      <c r="E110" s="4">
        <v>195</v>
      </c>
      <c r="F110" s="4">
        <v>3</v>
      </c>
      <c r="G110" s="4">
        <v>0</v>
      </c>
      <c r="H110" s="4">
        <f t="shared" si="12"/>
        <v>4.1082639038109114</v>
      </c>
      <c r="I110" s="4">
        <f t="shared" si="13"/>
        <v>5.2729995585637468</v>
      </c>
      <c r="J110" s="4">
        <f>IF(OR(C110="",D110="",E110="",D110&lt;=0,E110&lt;=0),"",EXP(Model!$G$3+Model!$G$4*LN(D110)+Model!$G$5*LN(E110)))</f>
        <v>8.3175972220361647</v>
      </c>
      <c r="K110" s="4">
        <f t="shared" si="14"/>
        <v>0.96181622966849845</v>
      </c>
      <c r="L110" s="3" t="str">
        <f t="shared" si="15"/>
        <v>přibližně očekávané</v>
      </c>
    </row>
    <row r="111" spans="1:12">
      <c r="A111" s="3" t="s">
        <v>19</v>
      </c>
      <c r="B111" s="5">
        <v>22</v>
      </c>
      <c r="C111" s="4">
        <v>9</v>
      </c>
      <c r="D111" s="4">
        <v>76.546000000000006</v>
      </c>
      <c r="E111" s="4">
        <v>285</v>
      </c>
      <c r="F111" s="4">
        <v>16</v>
      </c>
      <c r="G111" s="4">
        <v>4</v>
      </c>
      <c r="H111" s="4">
        <f t="shared" si="12"/>
        <v>4.3378918673093034</v>
      </c>
      <c r="I111" s="4">
        <f t="shared" si="13"/>
        <v>5.6524891802686508</v>
      </c>
      <c r="J111" s="4">
        <f>IF(OR(C111="",D111="",E111="",D111&lt;=0,E111&lt;=0),"",EXP(Model!$G$3+Model!$G$4*LN(D111)+Model!$G$5*LN(E111)))</f>
        <v>11.0649415680464</v>
      </c>
      <c r="K111" s="4">
        <f t="shared" si="14"/>
        <v>0.81337980364852647</v>
      </c>
      <c r="L111" s="3" t="str">
        <f t="shared" si="15"/>
        <v>rychlejší než očekáváno</v>
      </c>
    </row>
    <row r="112" spans="1:12">
      <c r="A112" s="3" t="s">
        <v>19</v>
      </c>
      <c r="B112" s="5">
        <v>23</v>
      </c>
      <c r="C112" s="4">
        <v>13</v>
      </c>
      <c r="D112" s="4">
        <v>100.157</v>
      </c>
      <c r="E112" s="4">
        <v>285</v>
      </c>
      <c r="F112" s="4">
        <v>43</v>
      </c>
      <c r="G112" s="4">
        <v>16</v>
      </c>
      <c r="H112" s="4">
        <f t="shared" si="12"/>
        <v>4.6067389548265387</v>
      </c>
      <c r="I112" s="4">
        <f t="shared" si="13"/>
        <v>5.6524891802686508</v>
      </c>
      <c r="J112" s="4">
        <f>IF(OR(C112="",D112="",E112="",D112&lt;=0,E112&lt;=0),"",EXP(Model!$G$3+Model!$G$4*LN(D112)+Model!$G$5*LN(E112)))</f>
        <v>11.244620373372523</v>
      </c>
      <c r="K112" s="4">
        <f t="shared" si="14"/>
        <v>1.156108393911123</v>
      </c>
      <c r="L112" s="3" t="str">
        <f t="shared" si="15"/>
        <v>pomalejší než očekáváno</v>
      </c>
    </row>
    <row r="113" spans="1:12">
      <c r="A113" s="3" t="s">
        <v>19</v>
      </c>
      <c r="B113" s="5">
        <v>24</v>
      </c>
      <c r="C113" s="4">
        <v>16</v>
      </c>
      <c r="D113" s="4">
        <v>106.43899999999999</v>
      </c>
      <c r="E113" s="4">
        <v>335</v>
      </c>
      <c r="F113" s="4">
        <v>16</v>
      </c>
      <c r="G113" s="4">
        <v>4</v>
      </c>
      <c r="H113" s="4">
        <f t="shared" si="12"/>
        <v>4.6675720511010566</v>
      </c>
      <c r="I113" s="4">
        <f t="shared" si="13"/>
        <v>5.8141305318250662</v>
      </c>
      <c r="J113" s="4">
        <f>IF(OR(C113="",D113="",E113="",D113&lt;=0,E113&lt;=0),"",EXP(Model!$G$3+Model!$G$4*LN(D113)+Model!$G$5*LN(E113)))</f>
        <v>12.670068140296463</v>
      </c>
      <c r="K113" s="4">
        <f t="shared" si="14"/>
        <v>1.2628187806751308</v>
      </c>
      <c r="L113" s="3" t="str">
        <f t="shared" si="15"/>
        <v>pomalejší než očekáváno</v>
      </c>
    </row>
    <row r="114" spans="1:12">
      <c r="A114" s="3" t="s">
        <v>19</v>
      </c>
      <c r="B114" s="5">
        <v>25</v>
      </c>
      <c r="C114" s="4">
        <v>13</v>
      </c>
      <c r="D114" s="4">
        <v>74.754000000000005</v>
      </c>
      <c r="E114" s="4">
        <v>282</v>
      </c>
      <c r="F114" s="4">
        <v>21</v>
      </c>
      <c r="G114" s="4">
        <v>2</v>
      </c>
      <c r="H114" s="4">
        <f t="shared" si="12"/>
        <v>4.3142027225447812</v>
      </c>
      <c r="I114" s="4">
        <f t="shared" si="13"/>
        <v>5.6419070709381138</v>
      </c>
      <c r="J114" s="4">
        <f>IF(OR(C114="",D114="",E114="",D114&lt;=0,E114&lt;=0),"",EXP(Model!$G$3+Model!$G$4*LN(D114)+Model!$G$5*LN(E114)))</f>
        <v>10.965865967559093</v>
      </c>
      <c r="K114" s="4">
        <f t="shared" si="14"/>
        <v>1.1854968899363347</v>
      </c>
      <c r="L114" s="3" t="str">
        <f t="shared" si="15"/>
        <v>pomalejší než očekáváno</v>
      </c>
    </row>
    <row r="115" spans="1:12">
      <c r="A115" s="3" t="s">
        <v>19</v>
      </c>
      <c r="B115" s="5">
        <v>26</v>
      </c>
      <c r="C115" s="4">
        <v>12</v>
      </c>
      <c r="D115" s="4">
        <v>69.930000000000007</v>
      </c>
      <c r="E115" s="4">
        <v>246</v>
      </c>
      <c r="F115" s="4">
        <v>21</v>
      </c>
      <c r="G115" s="4">
        <v>6</v>
      </c>
      <c r="H115" s="4">
        <f t="shared" si="12"/>
        <v>4.2474947417157756</v>
      </c>
      <c r="I115" s="4">
        <f t="shared" si="13"/>
        <v>5.5053315359323625</v>
      </c>
      <c r="J115" s="4">
        <f>IF(OR(C115="",D115="",E115="",D115&lt;=0,E115&lt;=0),"",EXP(Model!$G$3+Model!$G$4*LN(D115)+Model!$G$5*LN(E115)))</f>
        <v>9.9048612149278803</v>
      </c>
      <c r="K115" s="4">
        <f t="shared" si="14"/>
        <v>1.2115263141612203</v>
      </c>
      <c r="L115" s="3" t="str">
        <f t="shared" si="15"/>
        <v>pomalejší než očekáváno</v>
      </c>
    </row>
    <row r="116" spans="1:12">
      <c r="A116" s="3" t="s">
        <v>19</v>
      </c>
      <c r="B116" s="5">
        <v>27</v>
      </c>
      <c r="C116" s="4">
        <v>26</v>
      </c>
      <c r="D116" s="4">
        <v>220.11699999999999</v>
      </c>
      <c r="E116" s="4">
        <v>620</v>
      </c>
      <c r="F116" s="4">
        <v>22</v>
      </c>
      <c r="G116" s="4">
        <v>5</v>
      </c>
      <c r="H116" s="4">
        <f t="shared" si="12"/>
        <v>5.3941592231690088</v>
      </c>
      <c r="I116" s="4">
        <f t="shared" si="13"/>
        <v>6.4297194780391376</v>
      </c>
      <c r="J116" s="4">
        <f>IF(OR(C116="",D116="",E116="",D116&lt;=0,E116&lt;=0),"",EXP(Model!$G$3+Model!$G$4*LN(D116)+Model!$G$5*LN(E116)))</f>
        <v>20.56176297624803</v>
      </c>
      <c r="K116" s="4">
        <f t="shared" si="14"/>
        <v>1.2644830129611921</v>
      </c>
      <c r="L116" s="3" t="str">
        <f t="shared" si="15"/>
        <v>pomalejší než očekáváno</v>
      </c>
    </row>
    <row r="117" spans="1:12">
      <c r="A117" s="3" t="s">
        <v>19</v>
      </c>
      <c r="B117" s="5">
        <v>28</v>
      </c>
      <c r="C117" s="4">
        <v>17</v>
      </c>
      <c r="D117" s="4">
        <v>114.63800000000001</v>
      </c>
      <c r="E117" s="4">
        <v>363</v>
      </c>
      <c r="F117" s="4">
        <v>30</v>
      </c>
      <c r="G117" s="4">
        <v>8</v>
      </c>
      <c r="H117" s="4">
        <f t="shared" si="12"/>
        <v>4.7417793374500796</v>
      </c>
      <c r="I117" s="4">
        <f t="shared" si="13"/>
        <v>5.8944028342648505</v>
      </c>
      <c r="J117" s="4">
        <f>IF(OR(C117="",D117="",E117="",D117&lt;=0,E117&lt;=0),"",EXP(Model!$G$3+Model!$G$4*LN(D117)+Model!$G$5*LN(E117)))</f>
        <v>13.47922824549927</v>
      </c>
      <c r="K117" s="4">
        <f t="shared" si="14"/>
        <v>1.261199802420166</v>
      </c>
      <c r="L117" s="3" t="str">
        <f t="shared" si="15"/>
        <v>pomalejší než očekáváno</v>
      </c>
    </row>
    <row r="118" spans="1:12">
      <c r="A118" s="3" t="s">
        <v>19</v>
      </c>
      <c r="B118" s="5">
        <v>29</v>
      </c>
      <c r="C118" s="4">
        <v>32</v>
      </c>
      <c r="D118" s="4">
        <v>230.542</v>
      </c>
      <c r="E118" s="4">
        <v>859</v>
      </c>
      <c r="F118" s="4">
        <v>86</v>
      </c>
      <c r="G118" s="4">
        <v>16</v>
      </c>
      <c r="H118" s="4">
        <f t="shared" si="12"/>
        <v>5.4404330584193517</v>
      </c>
      <c r="I118" s="4">
        <f t="shared" si="13"/>
        <v>6.7557689219842549</v>
      </c>
      <c r="J118" s="4">
        <f>IF(OR(C118="",D118="",E118="",D118&lt;=0,E118&lt;=0),"",EXP(Model!$G$3+Model!$G$4*LN(D118)+Model!$G$5*LN(E118)))</f>
        <v>26.039161512998589</v>
      </c>
      <c r="K118" s="4">
        <f t="shared" si="14"/>
        <v>1.2289182193530233</v>
      </c>
      <c r="L118" s="3" t="str">
        <f t="shared" si="15"/>
        <v>pomalejší než očekáváno</v>
      </c>
    </row>
    <row r="119" spans="1:12">
      <c r="A119" s="3" t="s">
        <v>19</v>
      </c>
      <c r="B119" s="5">
        <v>30</v>
      </c>
      <c r="C119" s="4">
        <v>16</v>
      </c>
      <c r="D119" s="4">
        <v>105.036</v>
      </c>
      <c r="E119" s="4">
        <v>352</v>
      </c>
      <c r="F119" s="4">
        <v>16</v>
      </c>
      <c r="G119" s="4">
        <v>3</v>
      </c>
      <c r="H119" s="4">
        <f t="shared" si="12"/>
        <v>4.6543031485383013</v>
      </c>
      <c r="I119" s="4">
        <f t="shared" si="13"/>
        <v>5.8636311755980968</v>
      </c>
      <c r="J119" s="4">
        <f>IF(OR(C119="",D119="",E119="",D119&lt;=0,E119&lt;=0),"",EXP(Model!$G$3+Model!$G$4*LN(D119)+Model!$G$5*LN(E119)))</f>
        <v>13.11663660215226</v>
      </c>
      <c r="K119" s="4">
        <f t="shared" si="14"/>
        <v>1.219824905218051</v>
      </c>
      <c r="L119" s="3" t="str">
        <f t="shared" si="15"/>
        <v>pomalejší než očekáváno</v>
      </c>
    </row>
    <row r="120" spans="1:12">
      <c r="A120" s="3" t="s">
        <v>19</v>
      </c>
      <c r="B120" s="5">
        <v>31</v>
      </c>
      <c r="C120" s="4">
        <v>13</v>
      </c>
      <c r="D120" s="4">
        <v>89.224999999999994</v>
      </c>
      <c r="E120" s="4">
        <v>258</v>
      </c>
      <c r="F120" s="4">
        <v>37</v>
      </c>
      <c r="G120" s="4">
        <v>11</v>
      </c>
      <c r="H120" s="4">
        <f t="shared" si="12"/>
        <v>4.4911612693762244</v>
      </c>
      <c r="I120" s="4">
        <f t="shared" si="13"/>
        <v>5.5529595849216173</v>
      </c>
      <c r="J120" s="4">
        <f>IF(OR(C120="",D120="",E120="",D120&lt;=0,E120&lt;=0),"",EXP(Model!$G$3+Model!$G$4*LN(D120)+Model!$G$5*LN(E120)))</f>
        <v>10.399093818767597</v>
      </c>
      <c r="K120" s="4">
        <f t="shared" si="14"/>
        <v>1.2501089255044955</v>
      </c>
      <c r="L120" s="3" t="str">
        <f t="shared" si="15"/>
        <v>pomalejší než očekáváno</v>
      </c>
    </row>
    <row r="121" spans="1:12">
      <c r="A121" s="3" t="s">
        <v>19</v>
      </c>
      <c r="B121" s="5">
        <v>32</v>
      </c>
      <c r="C121" s="4">
        <v>14</v>
      </c>
      <c r="D121" s="4">
        <v>111.133</v>
      </c>
      <c r="E121" s="4">
        <v>333</v>
      </c>
      <c r="F121" s="4">
        <v>67</v>
      </c>
      <c r="G121" s="4">
        <v>30</v>
      </c>
      <c r="H121" s="4">
        <f t="shared" si="12"/>
        <v>4.7107276822439657</v>
      </c>
      <c r="I121" s="4">
        <f t="shared" si="13"/>
        <v>5.8081424899804439</v>
      </c>
      <c r="J121" s="4">
        <f>IF(OR(C121="",D121="",E121="",D121&lt;=0,E121&lt;=0),"",EXP(Model!$G$3+Model!$G$4*LN(D121)+Model!$G$5*LN(E121)))</f>
        <v>12.648538170142084</v>
      </c>
      <c r="K121" s="4">
        <f t="shared" si="14"/>
        <v>1.1068472744975504</v>
      </c>
      <c r="L121" s="3" t="str">
        <f t="shared" si="15"/>
        <v>pomalejší než očekáváno</v>
      </c>
    </row>
    <row r="122" spans="1:12">
      <c r="A122" s="3" t="s">
        <v>19</v>
      </c>
      <c r="B122" s="5">
        <v>33</v>
      </c>
      <c r="C122" s="4">
        <v>9</v>
      </c>
      <c r="D122" s="4">
        <v>54.890999999999998</v>
      </c>
      <c r="E122" s="4">
        <v>211</v>
      </c>
      <c r="F122" s="4">
        <v>29</v>
      </c>
      <c r="G122" s="4">
        <v>6</v>
      </c>
      <c r="H122" s="4">
        <f t="shared" si="12"/>
        <v>4.0053494006505383</v>
      </c>
      <c r="I122" s="4">
        <f t="shared" si="13"/>
        <v>5.3518581334760666</v>
      </c>
      <c r="J122" s="4">
        <f>IF(OR(C122="",D122="",E122="",D122&lt;=0,E122&lt;=0),"",EXP(Model!$G$3+Model!$G$4*LN(D122)+Model!$G$5*LN(E122)))</f>
        <v>8.746525642270722</v>
      </c>
      <c r="K122" s="4">
        <f t="shared" si="14"/>
        <v>1.0289800051010281</v>
      </c>
      <c r="L122" s="3" t="str">
        <f t="shared" si="15"/>
        <v>přibližně očekávané</v>
      </c>
    </row>
    <row r="123" spans="1:12">
      <c r="A123" s="3" t="s">
        <v>19</v>
      </c>
      <c r="B123" s="5">
        <v>34</v>
      </c>
      <c r="C123" s="4">
        <v>9</v>
      </c>
      <c r="D123" s="4">
        <v>42.152000000000001</v>
      </c>
      <c r="E123" s="4">
        <v>137</v>
      </c>
      <c r="F123" s="4">
        <v>14</v>
      </c>
      <c r="G123" s="4">
        <v>4</v>
      </c>
      <c r="H123" s="4">
        <f t="shared" si="12"/>
        <v>3.7412821329069845</v>
      </c>
      <c r="I123" s="4">
        <f t="shared" si="13"/>
        <v>4.9199809258281251</v>
      </c>
      <c r="J123" s="4">
        <f>IF(OR(C123="",D123="",E123="",D123&lt;=0,E123&lt;=0),"",EXP(Model!$G$3+Model!$G$4*LN(D123)+Model!$G$5*LN(E123)))</f>
        <v>6.319778945946001</v>
      </c>
      <c r="K123" s="4">
        <f t="shared" si="14"/>
        <v>1.4241004435405611</v>
      </c>
      <c r="L123" s="3" t="str">
        <f t="shared" si="15"/>
        <v>pomalejší než očekáváno</v>
      </c>
    </row>
    <row r="124" spans="1:12">
      <c r="A124" s="3" t="s">
        <v>19</v>
      </c>
      <c r="B124" s="5">
        <v>35</v>
      </c>
      <c r="C124" s="4">
        <v>9</v>
      </c>
      <c r="D124" s="4">
        <v>119.351</v>
      </c>
      <c r="E124" s="4">
        <v>360</v>
      </c>
      <c r="F124" s="4">
        <v>60</v>
      </c>
      <c r="G124" s="4">
        <v>27</v>
      </c>
      <c r="H124" s="4">
        <f t="shared" si="12"/>
        <v>4.7820687314677937</v>
      </c>
      <c r="I124" s="4">
        <f t="shared" si="13"/>
        <v>5.8861040314501558</v>
      </c>
      <c r="J124" s="4">
        <f>IF(OR(C124="",D124="",E124="",D124&lt;=0,E124&lt;=0),"",EXP(Model!$G$3+Model!$G$4*LN(D124)+Model!$G$5*LN(E124)))</f>
        <v>13.431776558117273</v>
      </c>
      <c r="K124" s="4">
        <f t="shared" si="14"/>
        <v>0.67005283784005465</v>
      </c>
      <c r="L124" s="3" t="str">
        <f t="shared" si="15"/>
        <v>rychlejší než očekáváno</v>
      </c>
    </row>
    <row r="125" spans="1:12">
      <c r="A125" s="3" t="s">
        <v>19</v>
      </c>
      <c r="B125" s="5">
        <v>36</v>
      </c>
      <c r="C125" s="4">
        <v>18</v>
      </c>
      <c r="D125" s="4">
        <v>113.444</v>
      </c>
      <c r="E125" s="4">
        <v>357</v>
      </c>
      <c r="F125" s="4"/>
      <c r="G125" s="4"/>
      <c r="H125" s="4">
        <f t="shared" si="12"/>
        <v>4.7313093230930541</v>
      </c>
      <c r="I125" s="4">
        <f t="shared" si="13"/>
        <v>5.8777357817796387</v>
      </c>
      <c r="J125" s="4">
        <f>IF(OR(C125="",D125="",E125="",D125&lt;=0,E125&lt;=0),"",EXP(Model!$G$3+Model!$G$4*LN(D125)+Model!$G$5*LN(E125)))</f>
        <v>13.311013324631844</v>
      </c>
      <c r="K125" s="4">
        <f t="shared" si="14"/>
        <v>1.3522636903000653</v>
      </c>
      <c r="L125" s="3" t="str">
        <f t="shared" si="15"/>
        <v>pomalejší než očekáváno</v>
      </c>
    </row>
    <row r="126" spans="1:12">
      <c r="A126" s="3" t="s">
        <v>19</v>
      </c>
      <c r="B126" s="5">
        <v>37</v>
      </c>
      <c r="C126" s="4">
        <v>15</v>
      </c>
      <c r="D126" s="4">
        <v>96.629000000000005</v>
      </c>
      <c r="E126" s="4">
        <v>303</v>
      </c>
      <c r="F126" s="4">
        <v>19</v>
      </c>
      <c r="G126" s="4">
        <v>5</v>
      </c>
      <c r="H126" s="4">
        <f t="shared" si="12"/>
        <v>4.5708789032046928</v>
      </c>
      <c r="I126" s="4">
        <f t="shared" si="13"/>
        <v>5.7137328055093688</v>
      </c>
      <c r="J126" s="4">
        <f>IF(OR(C126="",D126="",E126="",D126&lt;=0,E126&lt;=0),"",EXP(Model!$G$3+Model!$G$4*LN(D126)+Model!$G$5*LN(E126)))</f>
        <v>11.723334542191759</v>
      </c>
      <c r="K126" s="4">
        <f t="shared" si="14"/>
        <v>1.2794994415638032</v>
      </c>
      <c r="L126" s="3" t="str">
        <f t="shared" si="15"/>
        <v>pomalejší než očekáváno</v>
      </c>
    </row>
    <row r="127" spans="1:12">
      <c r="A127" s="3" t="s">
        <v>19</v>
      </c>
      <c r="B127" s="5">
        <v>38</v>
      </c>
      <c r="C127" s="4">
        <v>15</v>
      </c>
      <c r="D127" s="4">
        <v>163.34100000000001</v>
      </c>
      <c r="E127" s="4">
        <v>559</v>
      </c>
      <c r="F127" s="4"/>
      <c r="G127" s="4"/>
      <c r="H127" s="4">
        <f t="shared" si="12"/>
        <v>5.0958400401104829</v>
      </c>
      <c r="I127" s="4">
        <f t="shared" si="13"/>
        <v>6.3261494731550991</v>
      </c>
      <c r="J127" s="4">
        <f>IF(OR(C127="",D127="",E127="",D127&lt;=0,E127&lt;=0),"",EXP(Model!$G$3+Model!$G$4*LN(D127)+Model!$G$5*LN(E127)))</f>
        <v>18.754256095533897</v>
      </c>
      <c r="K127" s="4">
        <f t="shared" si="14"/>
        <v>0.7998184478014071</v>
      </c>
      <c r="L127" s="3" t="str">
        <f t="shared" si="15"/>
        <v>rychlejší než očekáváno</v>
      </c>
    </row>
    <row r="128" spans="1:12">
      <c r="A128" s="3" t="s">
        <v>19</v>
      </c>
      <c r="B128" s="5">
        <v>39</v>
      </c>
      <c r="C128" s="4">
        <v>14</v>
      </c>
      <c r="D128" s="4">
        <v>100.125</v>
      </c>
      <c r="E128" s="4">
        <v>317</v>
      </c>
      <c r="F128" s="4">
        <v>16</v>
      </c>
      <c r="G128" s="4">
        <v>3</v>
      </c>
      <c r="H128" s="4">
        <f t="shared" si="12"/>
        <v>4.6064194053885235</v>
      </c>
      <c r="I128" s="4">
        <f t="shared" si="13"/>
        <v>5.7589017738772803</v>
      </c>
      <c r="J128" s="4">
        <f>IF(OR(C128="",D128="",E128="",D128&lt;=0,E128&lt;=0),"",EXP(Model!$G$3+Model!$G$4*LN(D128)+Model!$G$5*LN(E128)))</f>
        <v>12.134395031155153</v>
      </c>
      <c r="K128" s="4">
        <f t="shared" si="14"/>
        <v>1.1537451981788043</v>
      </c>
      <c r="L128" s="3" t="str">
        <f t="shared" si="15"/>
        <v>pomalejší než očekáváno</v>
      </c>
    </row>
    <row r="129" spans="1:12">
      <c r="A129" s="3" t="s">
        <v>19</v>
      </c>
      <c r="B129" s="5">
        <v>40</v>
      </c>
      <c r="C129" s="4">
        <v>16</v>
      </c>
      <c r="D129" s="4">
        <v>125.44799999999999</v>
      </c>
      <c r="E129" s="4">
        <v>384</v>
      </c>
      <c r="F129" s="4">
        <v>26</v>
      </c>
      <c r="G129" s="4">
        <v>4</v>
      </c>
      <c r="H129" s="4">
        <f t="shared" si="12"/>
        <v>4.8318913300787303</v>
      </c>
      <c r="I129" s="4">
        <f t="shared" si="13"/>
        <v>5.9506425525877269</v>
      </c>
      <c r="J129" s="4">
        <f>IF(OR(C129="",D129="",E129="",D129&lt;=0,E129&lt;=0),"",EXP(Model!$G$3+Model!$G$4*LN(D129)+Model!$G$5*LN(E129)))</f>
        <v>14.108917322553804</v>
      </c>
      <c r="K129" s="4">
        <f t="shared" si="14"/>
        <v>1.1340345707762569</v>
      </c>
      <c r="L129" s="3" t="str">
        <f t="shared" si="15"/>
        <v>pomalejší než očekáváno</v>
      </c>
    </row>
    <row r="130" spans="1:12">
      <c r="A130" s="3" t="s">
        <v>19</v>
      </c>
      <c r="B130" s="5">
        <v>41</v>
      </c>
      <c r="C130" s="4">
        <v>13</v>
      </c>
      <c r="D130" s="4">
        <v>105.53100000000001</v>
      </c>
      <c r="E130" s="4">
        <v>290</v>
      </c>
      <c r="F130" s="4">
        <v>30</v>
      </c>
      <c r="G130" s="4">
        <v>9</v>
      </c>
      <c r="H130" s="4">
        <f t="shared" si="12"/>
        <v>4.6590047486164972</v>
      </c>
      <c r="I130" s="4">
        <f t="shared" si="13"/>
        <v>5.6698809229805196</v>
      </c>
      <c r="J130" s="4">
        <f>IF(OR(C130="",D130="",E130="",D130&lt;=0,E130&lt;=0),"",EXP(Model!$G$3+Model!$G$4*LN(D130)+Model!$G$5*LN(E130)))</f>
        <v>11.421195561949743</v>
      </c>
      <c r="K130" s="4">
        <f t="shared" ref="K130:K161" si="16">IF(OR(C130="",J130=""),"",C130/J130)</f>
        <v>1.1382346033291051</v>
      </c>
      <c r="L130" s="3" t="str">
        <f t="shared" ref="L130:L161" si="17">IF(K130="","",IF(K130&lt;0.9,"rychlejší než očekáváno",IF(K130&gt;1.1,"pomalejší než očekáváno","přibližně očekávané")))</f>
        <v>pomalejší než očekáváno</v>
      </c>
    </row>
    <row r="131" spans="1:12">
      <c r="A131" s="3" t="s">
        <v>19</v>
      </c>
      <c r="B131" s="5">
        <v>42</v>
      </c>
      <c r="C131" s="4">
        <v>8</v>
      </c>
      <c r="D131" s="4">
        <v>77.954999999999998</v>
      </c>
      <c r="E131" s="4">
        <v>250</v>
      </c>
      <c r="F131" s="4">
        <v>6</v>
      </c>
      <c r="G131" s="4">
        <v>0</v>
      </c>
      <c r="H131" s="4">
        <f t="shared" si="12"/>
        <v>4.3561317371285151</v>
      </c>
      <c r="I131" s="4">
        <f t="shared" si="13"/>
        <v>5.521460917862246</v>
      </c>
      <c r="J131" s="4">
        <f>IF(OR(C131="",D131="",E131="",D131&lt;=0,E131&lt;=0),"",EXP(Model!$G$3+Model!$G$4*LN(D131)+Model!$G$5*LN(E131)))</f>
        <v>10.085317069313882</v>
      </c>
      <c r="K131" s="4">
        <f t="shared" si="16"/>
        <v>0.79323237385775625</v>
      </c>
      <c r="L131" s="3" t="str">
        <f t="shared" si="17"/>
        <v>rychlejší než očekáváno</v>
      </c>
    </row>
    <row r="132" spans="1:12">
      <c r="A132" s="3" t="s">
        <v>19</v>
      </c>
      <c r="B132" s="5">
        <v>43</v>
      </c>
      <c r="C132" s="4">
        <v>12</v>
      </c>
      <c r="D132" s="4">
        <v>106.34099999999999</v>
      </c>
      <c r="E132" s="4">
        <v>289</v>
      </c>
      <c r="F132" s="4">
        <v>11</v>
      </c>
      <c r="G132" s="4">
        <v>4</v>
      </c>
      <c r="H132" s="4">
        <f t="shared" si="12"/>
        <v>4.6666509118311117</v>
      </c>
      <c r="I132" s="4">
        <f t="shared" si="13"/>
        <v>5.6664266881124323</v>
      </c>
      <c r="J132" s="4">
        <f>IF(OR(C132="",D132="",E132="",D132&lt;=0,E132&lt;=0),"",EXP(Model!$G$3+Model!$G$4*LN(D132)+Model!$G$5*LN(E132)))</f>
        <v>11.398210496481331</v>
      </c>
      <c r="K132" s="4">
        <f t="shared" si="16"/>
        <v>1.052796840671125</v>
      </c>
      <c r="L132" s="3" t="str">
        <f t="shared" si="17"/>
        <v>přibližně očekávané</v>
      </c>
    </row>
    <row r="133" spans="1:12">
      <c r="A133" s="3" t="s">
        <v>19</v>
      </c>
      <c r="B133" s="5">
        <v>44</v>
      </c>
      <c r="C133" s="4">
        <v>9</v>
      </c>
      <c r="D133" s="4">
        <v>70.641999999999996</v>
      </c>
      <c r="E133" s="4">
        <v>219</v>
      </c>
      <c r="F133" s="4">
        <v>24</v>
      </c>
      <c r="G133" s="4">
        <v>10</v>
      </c>
      <c r="H133" s="4">
        <f t="shared" si="12"/>
        <v>4.257624868465693</v>
      </c>
      <c r="I133" s="4">
        <f t="shared" si="13"/>
        <v>5.389071729816501</v>
      </c>
      <c r="J133" s="4">
        <f>IF(OR(C133="",D133="",E133="",D133&lt;=0,E133&lt;=0),"",EXP(Model!$G$3+Model!$G$4*LN(D133)+Model!$G$5*LN(E133)))</f>
        <v>9.119458135689257</v>
      </c>
      <c r="K133" s="4">
        <f t="shared" si="16"/>
        <v>0.98690074191779509</v>
      </c>
      <c r="L133" s="3" t="str">
        <f t="shared" si="17"/>
        <v>přibližně očekávané</v>
      </c>
    </row>
  </sheetData>
  <conditionalFormatting sqref="K2:K133">
    <cfRule type="colorScale" priority="1">
      <colorScale>
        <cfvo type="min"/>
        <cfvo type="percentile" val="50"/>
        <cfvo type="max"/>
        <color rgb="FFD9EAD3"/>
        <color rgb="FFFFF2CC"/>
        <color rgb="FFF4CCCC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>
      <selection sqref="A1:I1"/>
    </sheetView>
  </sheetViews>
  <sheetFormatPr defaultRowHeight="14.25"/>
  <cols>
    <col min="1" max="1" width="35" customWidth="1"/>
    <col min="2" max="2" width="16" customWidth="1"/>
    <col min="3" max="5" width="12" customWidth="1"/>
    <col min="6" max="6" width="35" customWidth="1"/>
    <col min="7" max="7" width="16" customWidth="1"/>
    <col min="8" max="9" width="12" customWidth="1"/>
  </cols>
  <sheetData>
    <row r="1" spans="1:9" ht="18">
      <c r="A1" s="8" t="s">
        <v>43</v>
      </c>
      <c r="B1" s="8"/>
      <c r="C1" s="8"/>
      <c r="D1" s="8"/>
      <c r="E1" s="8"/>
      <c r="F1" s="8"/>
      <c r="G1" s="8"/>
      <c r="H1" s="8"/>
      <c r="I1" s="8"/>
    </row>
    <row r="2" spans="1:9" ht="30">
      <c r="A2" s="2" t="s">
        <v>44</v>
      </c>
      <c r="B2" s="2" t="s">
        <v>45</v>
      </c>
      <c r="C2" s="2" t="s">
        <v>46</v>
      </c>
      <c r="D2" s="2" t="s">
        <v>26</v>
      </c>
      <c r="F2" s="2" t="s">
        <v>47</v>
      </c>
      <c r="G2" s="2" t="s">
        <v>45</v>
      </c>
      <c r="H2" s="2" t="s">
        <v>46</v>
      </c>
      <c r="I2" s="2" t="s">
        <v>26</v>
      </c>
    </row>
    <row r="3" spans="1:9">
      <c r="A3" t="s">
        <v>48</v>
      </c>
      <c r="B3" s="7" t="s">
        <v>49</v>
      </c>
      <c r="C3" s="7"/>
      <c r="D3" s="7"/>
      <c r="F3" t="s">
        <v>50</v>
      </c>
      <c r="G3" s="7">
        <v>-1.9023458608503023</v>
      </c>
      <c r="H3" s="7">
        <v>0.31287989927392851</v>
      </c>
      <c r="I3" s="7">
        <v>1.4682343785210605E-8</v>
      </c>
    </row>
    <row r="4" spans="1:9">
      <c r="A4" t="s">
        <v>50</v>
      </c>
      <c r="B4" s="7">
        <v>-1.9023458608503023</v>
      </c>
      <c r="C4" s="7">
        <v>0.31287989927392851</v>
      </c>
      <c r="D4" s="7">
        <v>1.4682343785210605E-8</v>
      </c>
      <c r="F4" t="s">
        <v>51</v>
      </c>
      <c r="G4" s="7">
        <v>5.991559253563894E-2</v>
      </c>
      <c r="H4" s="7">
        <v>0.19523711633209581</v>
      </c>
      <c r="I4" s="7">
        <v>0.75946182295364051</v>
      </c>
    </row>
    <row r="5" spans="1:9">
      <c r="A5" t="s">
        <v>51</v>
      </c>
      <c r="B5" s="7">
        <v>5.991559253563894E-2</v>
      </c>
      <c r="C5" s="7">
        <v>0.19523711633209581</v>
      </c>
      <c r="D5" s="7">
        <v>0.75946182295364051</v>
      </c>
      <c r="F5" t="s">
        <v>52</v>
      </c>
      <c r="G5" s="7">
        <v>0.71582979868182439</v>
      </c>
      <c r="H5" s="7">
        <v>0.1830677164154817</v>
      </c>
      <c r="I5" s="7">
        <v>1.5324844410558036E-4</v>
      </c>
    </row>
    <row r="6" spans="1:9">
      <c r="A6" t="s">
        <v>52</v>
      </c>
      <c r="B6" s="7">
        <v>0.71582979868182439</v>
      </c>
      <c r="C6" s="7">
        <v>0.1830677164154817</v>
      </c>
      <c r="D6" s="7">
        <v>1.5324844410558036E-4</v>
      </c>
    </row>
    <row r="7" spans="1:9">
      <c r="A7" t="s">
        <v>23</v>
      </c>
      <c r="B7" s="7">
        <v>0.63615907344705991</v>
      </c>
      <c r="C7" s="7"/>
      <c r="D7" s="7"/>
    </row>
    <row r="8" spans="1:9">
      <c r="A8" t="s">
        <v>24</v>
      </c>
      <c r="B8" s="7">
        <v>0.63009505800451093</v>
      </c>
      <c r="C8" s="7"/>
      <c r="D8" s="7"/>
    </row>
    <row r="9" spans="1:9">
      <c r="B9" s="7"/>
      <c r="C9" s="7"/>
      <c r="D9" s="7"/>
    </row>
    <row r="10" spans="1:9">
      <c r="A10" t="s">
        <v>53</v>
      </c>
      <c r="B10" s="7" t="s">
        <v>54</v>
      </c>
      <c r="C10" s="7"/>
      <c r="D10" s="7"/>
    </row>
    <row r="11" spans="1:9">
      <c r="A11" t="s">
        <v>50</v>
      </c>
      <c r="B11" s="7">
        <v>-2.4682364233162581</v>
      </c>
      <c r="C11" s="7">
        <v>0.32012476079973023</v>
      </c>
      <c r="D11" s="7">
        <v>4.3804959659610176E-12</v>
      </c>
    </row>
    <row r="12" spans="1:9">
      <c r="A12" t="s">
        <v>51</v>
      </c>
      <c r="B12" s="7">
        <v>9.7453851017875182E-2</v>
      </c>
      <c r="C12" s="7">
        <v>0.17978264024283958</v>
      </c>
      <c r="D12" s="7">
        <v>0.58879600503611229</v>
      </c>
    </row>
    <row r="13" spans="1:9">
      <c r="A13" t="s">
        <v>52</v>
      </c>
      <c r="B13" s="7">
        <v>0.75756732912893066</v>
      </c>
      <c r="C13" s="7">
        <v>0.17108145972341304</v>
      </c>
      <c r="D13" s="7">
        <v>2.1361383678808465E-5</v>
      </c>
    </row>
    <row r="14" spans="1:9">
      <c r="A14" t="s">
        <v>55</v>
      </c>
      <c r="B14" s="7">
        <v>0.30534925196368939</v>
      </c>
      <c r="C14" s="7">
        <v>6.3052195888898752E-2</v>
      </c>
      <c r="D14" s="7">
        <v>3.9230748443142005E-6</v>
      </c>
    </row>
    <row r="15" spans="1:9">
      <c r="A15" t="s">
        <v>56</v>
      </c>
      <c r="B15" s="7">
        <v>0.20366060525532942</v>
      </c>
      <c r="C15" s="7">
        <v>5.7157013299782219E-2</v>
      </c>
      <c r="D15" s="7">
        <v>5.2972390644123735E-4</v>
      </c>
    </row>
    <row r="16" spans="1:9">
      <c r="A16" t="s">
        <v>23</v>
      </c>
      <c r="B16" s="7">
        <v>0.70131527974672125</v>
      </c>
      <c r="C16" s="7"/>
      <c r="D16" s="7"/>
    </row>
    <row r="17" spans="1:5">
      <c r="A17" t="s">
        <v>24</v>
      </c>
      <c r="B17" s="7">
        <v>0.69119037397542371</v>
      </c>
      <c r="C17" s="7"/>
      <c r="D17" s="7"/>
    </row>
    <row r="18" spans="1:5">
      <c r="A18" t="s">
        <v>57</v>
      </c>
      <c r="B18" s="7">
        <v>12.870481517836604</v>
      </c>
      <c r="C18" s="7"/>
      <c r="D18" s="7">
        <v>8.7858941820728731E-6</v>
      </c>
    </row>
    <row r="21" spans="1:5" ht="45">
      <c r="A21" s="2" t="s">
        <v>58</v>
      </c>
      <c r="B21" s="2" t="s">
        <v>59</v>
      </c>
      <c r="C21" s="2" t="s">
        <v>14</v>
      </c>
      <c r="D21" s="2" t="s">
        <v>15</v>
      </c>
      <c r="E21" s="2" t="s">
        <v>26</v>
      </c>
    </row>
    <row r="22" spans="1:5">
      <c r="A22" t="s">
        <v>60</v>
      </c>
      <c r="B22" s="6">
        <v>1.3570988897006264</v>
      </c>
      <c r="C22" s="6">
        <v>1.1978026319778872</v>
      </c>
      <c r="D22" s="6">
        <v>1.5375800213308208</v>
      </c>
      <c r="E22" s="6">
        <v>3.9230748443142005E-6</v>
      </c>
    </row>
    <row r="23" spans="1:5">
      <c r="A23" t="s">
        <v>61</v>
      </c>
      <c r="B23" s="6">
        <v>1.2258820249274407</v>
      </c>
      <c r="C23" s="6">
        <v>1.0946932181772422</v>
      </c>
      <c r="D23" s="6">
        <v>1.3727925907337497</v>
      </c>
      <c r="E23" s="6">
        <v>5.2972390644123735E-4</v>
      </c>
    </row>
    <row r="24" spans="1:5">
      <c r="A24" t="s">
        <v>62</v>
      </c>
      <c r="B24" s="6">
        <v>1.1070387379086928</v>
      </c>
      <c r="C24" s="6">
        <v>0.97763363825570748</v>
      </c>
      <c r="D24" s="6">
        <v>1.2535726260576185</v>
      </c>
      <c r="E24" s="6">
        <v>0.10791779320428851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sqref="A1:G1"/>
    </sheetView>
  </sheetViews>
  <sheetFormatPr defaultRowHeight="14.25"/>
  <cols>
    <col min="1" max="1" width="22" customWidth="1"/>
    <col min="2" max="2" width="24" customWidth="1"/>
    <col min="3" max="3" width="8" customWidth="1"/>
    <col min="4" max="7" width="12" customWidth="1"/>
  </cols>
  <sheetData>
    <row r="1" spans="1:7" ht="18">
      <c r="A1" s="8" t="s">
        <v>63</v>
      </c>
      <c r="B1" s="8"/>
      <c r="C1" s="8"/>
      <c r="D1" s="8"/>
      <c r="E1" s="8"/>
      <c r="F1" s="8"/>
      <c r="G1" s="8"/>
    </row>
    <row r="3" spans="1:7" ht="15">
      <c r="A3" s="2" t="s">
        <v>1</v>
      </c>
      <c r="B3" s="2" t="s">
        <v>64</v>
      </c>
      <c r="C3" s="2" t="s">
        <v>2</v>
      </c>
      <c r="D3" s="2" t="s">
        <v>65</v>
      </c>
      <c r="E3" s="2" t="s">
        <v>26</v>
      </c>
      <c r="F3" s="2" t="s">
        <v>66</v>
      </c>
      <c r="G3" s="2" t="s">
        <v>84</v>
      </c>
    </row>
    <row r="4" spans="1:7">
      <c r="A4" t="s">
        <v>17</v>
      </c>
      <c r="B4" t="s">
        <v>67</v>
      </c>
      <c r="C4" s="6">
        <v>41</v>
      </c>
      <c r="D4" s="6">
        <v>0.85447054426501212</v>
      </c>
      <c r="E4" s="6">
        <v>1.1910314939614588E-12</v>
      </c>
      <c r="F4" s="6">
        <v>0.88191820075971983</v>
      </c>
      <c r="G4" s="6">
        <v>2.6151701369612542E-14</v>
      </c>
    </row>
    <row r="5" spans="1:7">
      <c r="A5" t="s">
        <v>17</v>
      </c>
      <c r="B5" t="s">
        <v>68</v>
      </c>
      <c r="C5" s="6">
        <v>41</v>
      </c>
      <c r="D5" s="6">
        <v>0.88932723712353445</v>
      </c>
      <c r="E5" s="6">
        <v>7.9175046489551511E-15</v>
      </c>
      <c r="F5" s="6">
        <v>0.91169522275375481</v>
      </c>
      <c r="G5" s="6">
        <v>1.1912513443107663E-16</v>
      </c>
    </row>
    <row r="6" spans="1:7">
      <c r="A6" t="s">
        <v>17</v>
      </c>
      <c r="B6" t="s">
        <v>69</v>
      </c>
      <c r="C6" s="6">
        <v>39</v>
      </c>
      <c r="D6" s="6">
        <v>0.33872990283171617</v>
      </c>
      <c r="E6" s="6">
        <v>3.4914573308476436E-2</v>
      </c>
      <c r="F6" s="6">
        <v>0.19596282633808093</v>
      </c>
      <c r="G6" s="6">
        <v>0.23185058372267708</v>
      </c>
    </row>
    <row r="7" spans="1:7">
      <c r="A7" t="s">
        <v>17</v>
      </c>
      <c r="B7" t="s">
        <v>70</v>
      </c>
      <c r="C7" s="6">
        <v>36</v>
      </c>
      <c r="D7" s="6">
        <v>0.38838883622112863</v>
      </c>
      <c r="E7" s="6">
        <v>1.9241185079952351E-2</v>
      </c>
      <c r="F7" s="6">
        <v>0.41407296596266202</v>
      </c>
      <c r="G7" s="6">
        <v>1.2053043656075256E-2</v>
      </c>
    </row>
    <row r="8" spans="1:7">
      <c r="A8" t="s">
        <v>18</v>
      </c>
      <c r="B8" t="s">
        <v>67</v>
      </c>
      <c r="C8" s="6">
        <v>38</v>
      </c>
      <c r="D8" s="6">
        <v>0.78505861753205197</v>
      </c>
      <c r="E8" s="6">
        <v>5.376721103997268E-9</v>
      </c>
      <c r="F8" s="6">
        <v>0.51148671326347561</v>
      </c>
      <c r="G8" s="6">
        <v>1.030547951159924E-3</v>
      </c>
    </row>
    <row r="9" spans="1:7">
      <c r="A9" t="s">
        <v>18</v>
      </c>
      <c r="B9" t="s">
        <v>68</v>
      </c>
      <c r="C9" s="6">
        <v>38</v>
      </c>
      <c r="D9" s="6">
        <v>0.83794373465543637</v>
      </c>
      <c r="E9" s="6">
        <v>5.3063553755135803E-11</v>
      </c>
      <c r="F9" s="6">
        <v>0.54975990385187889</v>
      </c>
      <c r="G9" s="6">
        <v>3.4993526349622696E-4</v>
      </c>
    </row>
    <row r="10" spans="1:7">
      <c r="A10" t="s">
        <v>18</v>
      </c>
      <c r="B10" t="s">
        <v>69</v>
      </c>
      <c r="C10" s="6">
        <v>36</v>
      </c>
      <c r="D10" s="6">
        <v>0.70182259135476011</v>
      </c>
      <c r="E10" s="6">
        <v>1.8480288061434868E-6</v>
      </c>
      <c r="F10" s="6">
        <v>0.5397944438963409</v>
      </c>
      <c r="G10" s="6">
        <v>6.7941686512056293E-4</v>
      </c>
    </row>
    <row r="11" spans="1:7">
      <c r="A11" t="s">
        <v>18</v>
      </c>
      <c r="B11" t="s">
        <v>70</v>
      </c>
      <c r="C11" s="6">
        <v>33</v>
      </c>
      <c r="D11" s="6">
        <v>0.59726826927569587</v>
      </c>
      <c r="E11" s="6">
        <v>2.4290208357920226E-4</v>
      </c>
      <c r="F11" s="6">
        <v>0.33263296008580306</v>
      </c>
      <c r="G11" s="6">
        <v>5.8569511202919901E-2</v>
      </c>
    </row>
    <row r="12" spans="1:7">
      <c r="A12" t="s">
        <v>19</v>
      </c>
      <c r="B12" t="s">
        <v>67</v>
      </c>
      <c r="C12" s="6">
        <v>44</v>
      </c>
      <c r="D12" s="6">
        <v>0.85428695309008096</v>
      </c>
      <c r="E12" s="6">
        <v>1.6509191796397642E-13</v>
      </c>
      <c r="F12" s="6">
        <v>0.8114958774267369</v>
      </c>
      <c r="G12" s="6">
        <v>2.3658336492314175E-11</v>
      </c>
    </row>
    <row r="13" spans="1:7">
      <c r="A13" t="s">
        <v>19</v>
      </c>
      <c r="B13" t="s">
        <v>68</v>
      </c>
      <c r="C13" s="6">
        <v>44</v>
      </c>
      <c r="D13" s="6">
        <v>0.89657832460651443</v>
      </c>
      <c r="E13" s="6">
        <v>1.8923181936487178E-16</v>
      </c>
      <c r="F13" s="6">
        <v>0.82787698541777244</v>
      </c>
      <c r="G13" s="6">
        <v>4.1576221574728949E-12</v>
      </c>
    </row>
    <row r="14" spans="1:7">
      <c r="A14" t="s">
        <v>19</v>
      </c>
      <c r="B14" t="s">
        <v>69</v>
      </c>
      <c r="C14" s="6">
        <v>39</v>
      </c>
      <c r="D14" s="6">
        <v>0.230047456706542</v>
      </c>
      <c r="E14" s="6">
        <v>0.15887018002577061</v>
      </c>
      <c r="F14" s="6">
        <v>0.12892072319297354</v>
      </c>
      <c r="G14" s="6">
        <v>0.43410440234531944</v>
      </c>
    </row>
    <row r="15" spans="1:7">
      <c r="A15" t="s">
        <v>19</v>
      </c>
      <c r="B15" t="s">
        <v>70</v>
      </c>
      <c r="C15" s="6">
        <v>36</v>
      </c>
      <c r="D15" s="6">
        <v>6.8976828649658438E-4</v>
      </c>
      <c r="E15" s="6">
        <v>0.99681441821769357</v>
      </c>
      <c r="F15" s="6">
        <v>-9.7655797409921224E-2</v>
      </c>
      <c r="G15" s="6">
        <v>0.57097693970475982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tabSelected="1" workbookViewId="0"/>
  </sheetViews>
  <sheetFormatPr defaultRowHeight="14.25"/>
  <cols>
    <col min="1" max="1" width="120" customWidth="1"/>
  </cols>
  <sheetData>
    <row r="1" spans="1:1" ht="18">
      <c r="A1" s="1" t="s">
        <v>71</v>
      </c>
    </row>
    <row r="2" spans="1:1">
      <c r="A2" s="3"/>
    </row>
    <row r="3" spans="1:1" ht="28.5">
      <c r="A3" s="3" t="s">
        <v>72</v>
      </c>
    </row>
    <row r="4" spans="1:1">
      <c r="A4" s="3"/>
    </row>
    <row r="5" spans="1:1">
      <c r="A5" s="3" t="s">
        <v>73</v>
      </c>
    </row>
    <row r="6" spans="1:1">
      <c r="A6" s="3" t="s">
        <v>74</v>
      </c>
    </row>
    <row r="7" spans="1:1">
      <c r="A7" s="3" t="s">
        <v>75</v>
      </c>
    </row>
    <row r="8" spans="1:1">
      <c r="A8" s="3" t="s">
        <v>76</v>
      </c>
    </row>
    <row r="9" spans="1:1">
      <c r="A9" s="3" t="s">
        <v>77</v>
      </c>
    </row>
    <row r="10" spans="1:1">
      <c r="A10" s="3" t="s">
        <v>78</v>
      </c>
    </row>
    <row r="11" spans="1:1">
      <c r="A11" s="3"/>
    </row>
    <row r="12" spans="1:1" ht="28.5">
      <c r="A12" s="3" t="s">
        <v>79</v>
      </c>
    </row>
    <row r="13" spans="1:1">
      <c r="A13" s="3"/>
    </row>
    <row r="14" spans="1:1" ht="28.5">
      <c r="A14" s="3" t="s">
        <v>80</v>
      </c>
    </row>
    <row r="15" spans="1:1">
      <c r="A15" s="3" t="s">
        <v>81</v>
      </c>
    </row>
    <row r="16" spans="1:1">
      <c r="A16" s="3" t="s">
        <v>82</v>
      </c>
    </row>
    <row r="17" spans="1:1">
      <c r="A17" s="3"/>
    </row>
    <row r="18" spans="1:1" ht="28.5">
      <c r="A18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</vt:lpstr>
      <vt:lpstr>Data_metric</vt:lpstr>
      <vt:lpstr>Model</vt:lpstr>
      <vt:lpstr>Korelace</vt:lpstr>
      <vt:lpstr>Metodika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Vaníček</dc:creator>
  <cp:lastModifiedBy>Vanicek Tomas</cp:lastModifiedBy>
  <dcterms:modified xsi:type="dcterms:W3CDTF">2026-05-05T13:53:03Z</dcterms:modified>
</cp:coreProperties>
</file>